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Non sa at\Desktop\"/>
    </mc:Choice>
  </mc:AlternateContent>
  <bookViews>
    <workbookView xWindow="0" yWindow="0" windowWidth="15345" windowHeight="4695" activeTab="1"/>
  </bookViews>
  <sheets>
    <sheet name="ภ.ด.ส.7" sheetId="35" r:id="rId1"/>
    <sheet name="ภ.ด.ส.6" sheetId="34" r:id="rId2"/>
    <sheet name="Sheet1" sheetId="36" r:id="rId3"/>
  </sheets>
  <definedNames>
    <definedName name="_xlnm.Print_Area" localSheetId="1">ภ.ด.ส.6!$A$1:$S$2</definedName>
    <definedName name="_xlnm.Print_Titles" localSheetId="0">ภ.ด.ส.7!$6:$11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T231" i="35" l="1"/>
  <c r="AT232" i="35"/>
  <c r="AT230" i="35" l="1"/>
  <c r="AT233" i="35" s="1"/>
  <c r="M221" i="35" l="1"/>
  <c r="M222" i="35"/>
  <c r="M223" i="35"/>
  <c r="M224" i="35"/>
  <c r="M225" i="35"/>
  <c r="M220" i="35"/>
  <c r="S225" i="35"/>
  <c r="U225" i="35" s="1"/>
  <c r="AN225" i="35" s="1"/>
  <c r="AQ225" i="35" s="1"/>
  <c r="AT225" i="35" s="1"/>
  <c r="S224" i="35"/>
  <c r="U224" i="35" s="1"/>
  <c r="AN224" i="35" s="1"/>
  <c r="AQ224" i="35" s="1"/>
  <c r="AT224" i="35" s="1"/>
  <c r="S223" i="35"/>
  <c r="U223" i="35" s="1"/>
  <c r="AN223" i="35" s="1"/>
  <c r="AQ223" i="35" s="1"/>
  <c r="AT223" i="35" s="1"/>
  <c r="S222" i="35"/>
  <c r="U222" i="35" s="1"/>
  <c r="AN222" i="35" s="1"/>
  <c r="AQ222" i="35" s="1"/>
  <c r="AT222" i="35" s="1"/>
  <c r="S221" i="35"/>
  <c r="U221" i="35" s="1"/>
  <c r="AN221" i="35" s="1"/>
  <c r="AQ221" i="35" s="1"/>
  <c r="AT221" i="35" s="1"/>
  <c r="S220" i="35"/>
  <c r="U220" i="35" s="1"/>
  <c r="AN220" i="35" s="1"/>
  <c r="S226" i="35"/>
  <c r="U226" i="35"/>
  <c r="AD226" i="35"/>
  <c r="AQ220" i="35" l="1"/>
  <c r="AN227" i="35"/>
  <c r="AN243" i="35" s="1"/>
  <c r="M243" i="35"/>
  <c r="AT220" i="35"/>
  <c r="AN226" i="35"/>
  <c r="AQ242" i="35"/>
  <c r="AT242" i="35" s="1"/>
  <c r="U242" i="35"/>
  <c r="AD241" i="35"/>
  <c r="U241" i="35"/>
  <c r="S241" i="35"/>
  <c r="AD240" i="35"/>
  <c r="U240" i="35"/>
  <c r="S240" i="35"/>
  <c r="AD239" i="35"/>
  <c r="U239" i="35"/>
  <c r="S239" i="35"/>
  <c r="AD238" i="35"/>
  <c r="U238" i="35"/>
  <c r="S238" i="35"/>
  <c r="AD237" i="35"/>
  <c r="U237" i="35"/>
  <c r="S237" i="35"/>
  <c r="AD236" i="35"/>
  <c r="U236" i="35"/>
  <c r="S236" i="35"/>
  <c r="U243" i="35" l="1"/>
  <c r="AQ226" i="35"/>
  <c r="AT226" i="35" s="1"/>
  <c r="AK236" i="35"/>
  <c r="AL236" i="35" s="1"/>
  <c r="AN236" i="35" s="1"/>
  <c r="AQ236" i="35" s="1"/>
  <c r="AT236" i="35" s="1"/>
  <c r="AK237" i="35"/>
  <c r="AL237" i="35" s="1"/>
  <c r="AN237" i="35" s="1"/>
  <c r="AT237" i="35" s="1"/>
  <c r="AK238" i="35"/>
  <c r="AL238" i="35" s="1"/>
  <c r="AN238" i="35" s="1"/>
  <c r="AT238" i="35" s="1"/>
  <c r="AK239" i="35"/>
  <c r="AL239" i="35" s="1"/>
  <c r="AN239" i="35" s="1"/>
  <c r="AT239" i="35" s="1"/>
  <c r="AK240" i="35"/>
  <c r="AL240" i="35" s="1"/>
  <c r="AN240" i="35" s="1"/>
  <c r="AT240" i="35" s="1"/>
  <c r="AK241" i="35"/>
  <c r="AL241" i="35" s="1"/>
  <c r="AN241" i="35" s="1"/>
  <c r="AT241" i="35" s="1"/>
  <c r="AQ13" i="35"/>
  <c r="AT13" i="35" s="1"/>
  <c r="AQ14" i="35"/>
  <c r="AT14" i="35" s="1"/>
  <c r="AQ15" i="35"/>
  <c r="AT15" i="35" s="1"/>
  <c r="AQ16" i="35"/>
  <c r="AT16" i="35" s="1"/>
  <c r="AQ17" i="35"/>
  <c r="AT17" i="35" s="1"/>
  <c r="AQ18" i="35"/>
  <c r="AT18" i="35" s="1"/>
  <c r="AQ19" i="35"/>
  <c r="AT19" i="35" s="1"/>
  <c r="AQ20" i="35"/>
  <c r="AT20" i="35" s="1"/>
  <c r="AQ21" i="35"/>
  <c r="AT21" i="35" s="1"/>
  <c r="AQ22" i="35"/>
  <c r="AT22" i="35" s="1"/>
  <c r="AQ23" i="35"/>
  <c r="AT23" i="35" s="1"/>
  <c r="AQ24" i="35"/>
  <c r="AT24" i="35" s="1"/>
  <c r="AQ25" i="35"/>
  <c r="AT25" i="35" s="1"/>
  <c r="AQ26" i="35"/>
  <c r="AT26" i="35" s="1"/>
  <c r="AQ27" i="35"/>
  <c r="AT27" i="35" s="1"/>
  <c r="AQ28" i="35"/>
  <c r="AT28" i="35" s="1"/>
  <c r="AQ29" i="35"/>
  <c r="AT29" i="35" s="1"/>
  <c r="AQ30" i="35"/>
  <c r="AT30" i="35" s="1"/>
  <c r="AQ31" i="35"/>
  <c r="AT31" i="35" s="1"/>
  <c r="AQ32" i="35"/>
  <c r="AT32" i="35" s="1"/>
  <c r="AQ33" i="35"/>
  <c r="AT33" i="35" s="1"/>
  <c r="AQ34" i="35"/>
  <c r="AT34" i="35" s="1"/>
  <c r="AQ35" i="35"/>
  <c r="AT35" i="35" s="1"/>
  <c r="AQ36" i="35"/>
  <c r="AT36" i="35" s="1"/>
  <c r="AQ37" i="35"/>
  <c r="AT37" i="35" s="1"/>
  <c r="AQ38" i="35"/>
  <c r="AT38" i="35" s="1"/>
  <c r="AQ39" i="35"/>
  <c r="AT39" i="35" s="1"/>
  <c r="AQ40" i="35"/>
  <c r="AT40" i="35" s="1"/>
  <c r="AQ41" i="35"/>
  <c r="AT41" i="35" s="1"/>
  <c r="AQ42" i="35"/>
  <c r="AT42" i="35" s="1"/>
  <c r="AQ43" i="35"/>
  <c r="AT43" i="35" s="1"/>
  <c r="AQ44" i="35"/>
  <c r="AT44" i="35" s="1"/>
  <c r="AQ45" i="35"/>
  <c r="AT45" i="35" s="1"/>
  <c r="AQ46" i="35"/>
  <c r="AT46" i="35" s="1"/>
  <c r="AQ47" i="35"/>
  <c r="AT47" i="35" s="1"/>
  <c r="AQ48" i="35"/>
  <c r="AT48" i="35" s="1"/>
  <c r="AQ49" i="35"/>
  <c r="AT49" i="35" s="1"/>
  <c r="AQ50" i="35"/>
  <c r="AT50" i="35" s="1"/>
  <c r="AQ51" i="35"/>
  <c r="AT51" i="35" s="1"/>
  <c r="AQ52" i="35"/>
  <c r="AT52" i="35" s="1"/>
  <c r="AQ53" i="35"/>
  <c r="AT53" i="35" s="1"/>
  <c r="AQ54" i="35"/>
  <c r="AT54" i="35" s="1"/>
  <c r="AQ55" i="35"/>
  <c r="AT55" i="35" s="1"/>
  <c r="AQ56" i="35"/>
  <c r="AT56" i="35" s="1"/>
  <c r="AQ57" i="35"/>
  <c r="AT57" i="35" s="1"/>
  <c r="AQ58" i="35"/>
  <c r="AT58" i="35" s="1"/>
  <c r="AQ59" i="35"/>
  <c r="AT59" i="35" s="1"/>
  <c r="AQ60" i="35"/>
  <c r="AT60" i="35" s="1"/>
  <c r="AQ61" i="35"/>
  <c r="AT61" i="35" s="1"/>
  <c r="AQ62" i="35"/>
  <c r="AT62" i="35" s="1"/>
  <c r="AQ63" i="35"/>
  <c r="AT63" i="35" s="1"/>
  <c r="AQ64" i="35"/>
  <c r="AT64" i="35" s="1"/>
  <c r="AQ65" i="35"/>
  <c r="AT65" i="35" s="1"/>
  <c r="AQ66" i="35"/>
  <c r="AT66" i="35" s="1"/>
  <c r="AQ67" i="35"/>
  <c r="AT67" i="35" s="1"/>
  <c r="AQ68" i="35"/>
  <c r="AT68" i="35" s="1"/>
  <c r="AQ69" i="35"/>
  <c r="AT69" i="35" s="1"/>
  <c r="AQ70" i="35"/>
  <c r="AT70" i="35" s="1"/>
  <c r="AQ71" i="35"/>
  <c r="AT71" i="35" s="1"/>
  <c r="AQ72" i="35"/>
  <c r="AT72" i="35" s="1"/>
  <c r="AQ73" i="35"/>
  <c r="AT73" i="35" s="1"/>
  <c r="AQ74" i="35"/>
  <c r="AT74" i="35" s="1"/>
  <c r="AQ75" i="35"/>
  <c r="AT75" i="35" s="1"/>
  <c r="AQ76" i="35"/>
  <c r="AT76" i="35" s="1"/>
  <c r="AQ77" i="35"/>
  <c r="AT77" i="35" s="1"/>
  <c r="AQ78" i="35"/>
  <c r="AT78" i="35" s="1"/>
  <c r="AQ79" i="35"/>
  <c r="AT79" i="35" s="1"/>
  <c r="AQ80" i="35"/>
  <c r="AT80" i="35" s="1"/>
  <c r="AQ81" i="35"/>
  <c r="AT81" i="35" s="1"/>
  <c r="AQ82" i="35"/>
  <c r="AT82" i="35" s="1"/>
  <c r="AQ83" i="35"/>
  <c r="AT83" i="35" s="1"/>
  <c r="AQ84" i="35"/>
  <c r="AT84" i="35" s="1"/>
  <c r="AQ85" i="35"/>
  <c r="AT85" i="35" s="1"/>
  <c r="AQ86" i="35"/>
  <c r="AT86" i="35" s="1"/>
  <c r="AQ87" i="35"/>
  <c r="AT87" i="35" s="1"/>
  <c r="AQ88" i="35"/>
  <c r="AT88" i="35" s="1"/>
  <c r="AQ89" i="35"/>
  <c r="AT89" i="35" s="1"/>
  <c r="AQ90" i="35"/>
  <c r="AT90" i="35" s="1"/>
  <c r="AQ91" i="35"/>
  <c r="AT91" i="35" s="1"/>
  <c r="AQ92" i="35"/>
  <c r="AT92" i="35" s="1"/>
  <c r="AQ93" i="35"/>
  <c r="AT93" i="35" s="1"/>
  <c r="AQ94" i="35"/>
  <c r="AT94" i="35" s="1"/>
  <c r="AQ95" i="35"/>
  <c r="AT95" i="35" s="1"/>
  <c r="AQ96" i="35"/>
  <c r="AT96" i="35" s="1"/>
  <c r="AQ97" i="35"/>
  <c r="AT97" i="35" s="1"/>
  <c r="AQ98" i="35"/>
  <c r="AT98" i="35" s="1"/>
  <c r="AQ99" i="35"/>
  <c r="AT99" i="35" s="1"/>
  <c r="AQ100" i="35"/>
  <c r="AT100" i="35" s="1"/>
  <c r="AQ101" i="35"/>
  <c r="AT101" i="35" s="1"/>
  <c r="AQ102" i="35"/>
  <c r="AT102" i="35" s="1"/>
  <c r="AQ103" i="35"/>
  <c r="AT103" i="35" s="1"/>
  <c r="AQ104" i="35"/>
  <c r="AT104" i="35" s="1"/>
  <c r="AQ105" i="35"/>
  <c r="AT105" i="35" s="1"/>
  <c r="AQ106" i="35"/>
  <c r="AT106" i="35" s="1"/>
  <c r="AQ107" i="35"/>
  <c r="AT107" i="35" s="1"/>
  <c r="AQ108" i="35"/>
  <c r="AT108" i="35" s="1"/>
  <c r="AQ109" i="35"/>
  <c r="AT109" i="35" s="1"/>
  <c r="AQ110" i="35"/>
  <c r="AT110" i="35" s="1"/>
  <c r="AQ111" i="35"/>
  <c r="AT111" i="35" s="1"/>
  <c r="AQ112" i="35"/>
  <c r="AT112" i="35" s="1"/>
  <c r="AQ113" i="35"/>
  <c r="AT113" i="35" s="1"/>
  <c r="AQ114" i="35"/>
  <c r="AT114" i="35" s="1"/>
  <c r="AQ115" i="35"/>
  <c r="AT115" i="35" s="1"/>
  <c r="AQ116" i="35"/>
  <c r="AT116" i="35" s="1"/>
  <c r="AQ117" i="35"/>
  <c r="AT117" i="35" s="1"/>
  <c r="AQ118" i="35"/>
  <c r="AT118" i="35" s="1"/>
  <c r="AQ119" i="35"/>
  <c r="AT119" i="35" s="1"/>
  <c r="AQ120" i="35"/>
  <c r="AT120" i="35" s="1"/>
  <c r="AQ121" i="35"/>
  <c r="AT121" i="35" s="1"/>
  <c r="AQ122" i="35"/>
  <c r="AT122" i="35" s="1"/>
  <c r="AQ123" i="35"/>
  <c r="AT123" i="35" s="1"/>
  <c r="AQ124" i="35"/>
  <c r="AT124" i="35" s="1"/>
  <c r="AQ125" i="35"/>
  <c r="AT125" i="35" s="1"/>
  <c r="AQ126" i="35"/>
  <c r="AT126" i="35" s="1"/>
  <c r="AQ127" i="35"/>
  <c r="AT127" i="35" s="1"/>
  <c r="AQ128" i="35"/>
  <c r="AT128" i="35" s="1"/>
  <c r="AQ129" i="35"/>
  <c r="AT129" i="35" s="1"/>
  <c r="AQ130" i="35"/>
  <c r="AT130" i="35" s="1"/>
  <c r="AQ131" i="35"/>
  <c r="AT131" i="35" s="1"/>
  <c r="AQ132" i="35"/>
  <c r="AT132" i="35" s="1"/>
  <c r="AQ133" i="35"/>
  <c r="AT133" i="35" s="1"/>
  <c r="AQ134" i="35"/>
  <c r="AT134" i="35" s="1"/>
  <c r="AQ135" i="35"/>
  <c r="AT135" i="35" s="1"/>
  <c r="AQ136" i="35"/>
  <c r="AT136" i="35" s="1"/>
  <c r="AQ137" i="35"/>
  <c r="AT137" i="35" s="1"/>
  <c r="AQ138" i="35"/>
  <c r="AT138" i="35" s="1"/>
  <c r="AQ139" i="35"/>
  <c r="AT139" i="35" s="1"/>
  <c r="AQ140" i="35"/>
  <c r="AT140" i="35" s="1"/>
  <c r="AQ141" i="35"/>
  <c r="AT141" i="35" s="1"/>
  <c r="AQ142" i="35"/>
  <c r="AT142" i="35" s="1"/>
  <c r="AQ143" i="35"/>
  <c r="AT143" i="35" s="1"/>
  <c r="AQ144" i="35"/>
  <c r="AT144" i="35" s="1"/>
  <c r="AQ145" i="35"/>
  <c r="AT145" i="35" s="1"/>
  <c r="AQ146" i="35"/>
  <c r="AT146" i="35" s="1"/>
  <c r="AQ147" i="35"/>
  <c r="AT147" i="35" s="1"/>
  <c r="AQ148" i="35"/>
  <c r="AT148" i="35" s="1"/>
  <c r="AQ149" i="35"/>
  <c r="AT149" i="35" s="1"/>
  <c r="AQ150" i="35"/>
  <c r="AT150" i="35" s="1"/>
  <c r="AQ151" i="35"/>
  <c r="AT151" i="35" s="1"/>
  <c r="AQ152" i="35"/>
  <c r="AT152" i="35" s="1"/>
  <c r="AQ153" i="35"/>
  <c r="AT153" i="35" s="1"/>
  <c r="AQ154" i="35"/>
  <c r="AT154" i="35" s="1"/>
  <c r="AQ155" i="35"/>
  <c r="AT155" i="35" s="1"/>
  <c r="AQ156" i="35"/>
  <c r="AT156" i="35" s="1"/>
  <c r="AQ157" i="35"/>
  <c r="AT157" i="35" s="1"/>
  <c r="AQ158" i="35"/>
  <c r="AT158" i="35" s="1"/>
  <c r="AQ159" i="35"/>
  <c r="AT159" i="35" s="1"/>
  <c r="AQ160" i="35"/>
  <c r="AT160" i="35" s="1"/>
  <c r="AQ161" i="35"/>
  <c r="AT161" i="35" s="1"/>
  <c r="AQ162" i="35"/>
  <c r="AT162" i="35" s="1"/>
  <c r="AQ163" i="35"/>
  <c r="AT163" i="35" s="1"/>
  <c r="AQ164" i="35"/>
  <c r="AT164" i="35" s="1"/>
  <c r="AQ165" i="35"/>
  <c r="AT165" i="35" s="1"/>
  <c r="AQ166" i="35"/>
  <c r="AT166" i="35" s="1"/>
  <c r="AQ167" i="35"/>
  <c r="AT167" i="35" s="1"/>
  <c r="AQ168" i="35"/>
  <c r="AT168" i="35" s="1"/>
  <c r="AQ169" i="35"/>
  <c r="AT169" i="35" s="1"/>
  <c r="AQ170" i="35"/>
  <c r="AT170" i="35" s="1"/>
  <c r="AQ171" i="35"/>
  <c r="AT171" i="35" s="1"/>
  <c r="AQ172" i="35"/>
  <c r="AT172" i="35" s="1"/>
  <c r="AQ173" i="35"/>
  <c r="AT173" i="35" s="1"/>
  <c r="AQ174" i="35"/>
  <c r="AT174" i="35" s="1"/>
  <c r="AQ175" i="35"/>
  <c r="AT175" i="35" s="1"/>
  <c r="AQ176" i="35"/>
  <c r="AT176" i="35" s="1"/>
  <c r="AQ177" i="35"/>
  <c r="AT177" i="35" s="1"/>
  <c r="AQ178" i="35"/>
  <c r="AT178" i="35" s="1"/>
  <c r="AQ179" i="35"/>
  <c r="AT179" i="35" s="1"/>
  <c r="AQ180" i="35"/>
  <c r="AT180" i="35" s="1"/>
  <c r="AQ181" i="35"/>
  <c r="AT181" i="35" s="1"/>
  <c r="AQ182" i="35"/>
  <c r="AT182" i="35" s="1"/>
  <c r="AQ183" i="35"/>
  <c r="AT183" i="35" s="1"/>
  <c r="AQ184" i="35"/>
  <c r="AT184" i="35" s="1"/>
  <c r="AQ185" i="35"/>
  <c r="AT185" i="35" s="1"/>
  <c r="AQ186" i="35"/>
  <c r="AT186" i="35" s="1"/>
  <c r="AQ187" i="35"/>
  <c r="AT187" i="35" s="1"/>
  <c r="AQ188" i="35"/>
  <c r="AT188" i="35" s="1"/>
  <c r="AQ189" i="35"/>
  <c r="AT189" i="35" s="1"/>
  <c r="AQ190" i="35"/>
  <c r="AT190" i="35" s="1"/>
  <c r="AQ191" i="35"/>
  <c r="AT191" i="35" s="1"/>
  <c r="AQ192" i="35"/>
  <c r="AT192" i="35" s="1"/>
  <c r="AQ193" i="35"/>
  <c r="AT193" i="35" s="1"/>
  <c r="AQ194" i="35"/>
  <c r="AT194" i="35" s="1"/>
  <c r="AQ195" i="35"/>
  <c r="AT195" i="35" s="1"/>
  <c r="AQ196" i="35"/>
  <c r="AT196" i="35" s="1"/>
  <c r="AQ197" i="35"/>
  <c r="AT197" i="35" s="1"/>
  <c r="AQ198" i="35"/>
  <c r="AT198" i="35" s="1"/>
  <c r="AQ199" i="35"/>
  <c r="AT199" i="35" s="1"/>
  <c r="AQ200" i="35"/>
  <c r="AT200" i="35" s="1"/>
  <c r="AQ201" i="35"/>
  <c r="AT201" i="35" s="1"/>
  <c r="AQ202" i="35"/>
  <c r="AT202" i="35" s="1"/>
  <c r="AQ203" i="35"/>
  <c r="AT203" i="35" s="1"/>
  <c r="AQ204" i="35"/>
  <c r="AT204" i="35" s="1"/>
  <c r="AQ205" i="35"/>
  <c r="AT205" i="35" s="1"/>
  <c r="AQ206" i="35"/>
  <c r="AT206" i="35" s="1"/>
  <c r="AQ207" i="35"/>
  <c r="AT207" i="35" s="1"/>
  <c r="AQ208" i="35"/>
  <c r="AT208" i="35" s="1"/>
  <c r="AQ209" i="35"/>
  <c r="AT209" i="35" s="1"/>
  <c r="AQ210" i="35"/>
  <c r="AT210" i="35" s="1"/>
  <c r="AQ211" i="35"/>
  <c r="AT211" i="35" s="1"/>
  <c r="AQ212" i="35"/>
  <c r="AT212" i="35" s="1"/>
  <c r="AQ213" i="35"/>
  <c r="AT213" i="35" s="1"/>
  <c r="AQ214" i="35"/>
  <c r="AT214" i="35" s="1"/>
  <c r="AQ215" i="35"/>
  <c r="AT215" i="35" s="1"/>
  <c r="AQ216" i="35"/>
  <c r="AT216" i="35" s="1"/>
  <c r="AQ217" i="35"/>
  <c r="AT217" i="35" s="1"/>
  <c r="AQ218" i="35"/>
  <c r="AT218" i="35" s="1"/>
  <c r="AQ219" i="35"/>
  <c r="AT219" i="35" s="1"/>
  <c r="AQ12" i="35"/>
  <c r="J2" i="34"/>
  <c r="L2" i="34" s="1"/>
  <c r="O2" i="34" s="1"/>
  <c r="P2" i="34" s="1"/>
  <c r="Q2" i="34" s="1"/>
  <c r="AT12" i="35" l="1"/>
  <c r="AQ227" i="35"/>
  <c r="AQ243" i="35" s="1"/>
  <c r="AT243" i="35"/>
  <c r="AT227" i="35"/>
  <c r="AT11" i="35"/>
  <c r="AD11" i="35"/>
  <c r="AK11" i="35" s="1"/>
  <c r="AL11" i="35" s="1"/>
  <c r="U11" i="35"/>
  <c r="S11" i="35"/>
  <c r="AN11" i="35" l="1"/>
</calcChain>
</file>

<file path=xl/sharedStrings.xml><?xml version="1.0" encoding="utf-8"?>
<sst xmlns="http://schemas.openxmlformats.org/spreadsheetml/2006/main" count="4100" uniqueCount="861">
  <si>
    <t>รายการที่ดิน</t>
  </si>
  <si>
    <t>จำนวนเนื้อที่ดิน</t>
  </si>
  <si>
    <t>ไร่</t>
  </si>
  <si>
    <t>งาน</t>
  </si>
  <si>
    <t>ประกอบเกษตรกรรม</t>
  </si>
  <si>
    <t>อยู่อาศัย</t>
  </si>
  <si>
    <t>ประเภทที่ดิน</t>
  </si>
  <si>
    <t>รายการสิ่งปลูกสร้าง</t>
  </si>
  <si>
    <t>ว่างเปล่า/ไม่ทำประโยชน์</t>
  </si>
  <si>
    <t>ตร.ว.</t>
  </si>
  <si>
    <t>ตำแหน่งที่ดิน</t>
  </si>
  <si>
    <t>เลขที่ดิน</t>
  </si>
  <si>
    <t>หน้าสำรวจ</t>
  </si>
  <si>
    <t>ที่</t>
  </si>
  <si>
    <t>หมายเหตุ</t>
  </si>
  <si>
    <t>เลขที่เอกสารสิทธิ์</t>
  </si>
  <si>
    <t>อื่นๆ</t>
  </si>
  <si>
    <t>ลักษณะการทำประโยชน์ (ตร.ม.)</t>
  </si>
  <si>
    <t>ลักษณะการทำประโยชน์ (ตร.ว.)</t>
  </si>
  <si>
    <t>สถานที่ตั้ง 
(หมู่ที่/ชุมชุน,
ตำบล)</t>
  </si>
  <si>
    <t>ประกอบเกษตร
กรรม</t>
  </si>
  <si>
    <t>ว่างเปล่า/
ไม่ทำประโยชน์</t>
  </si>
  <si>
    <t>ลักษณะ
สิ่งปลูกสร้าง
(ตึก/ไม้/
ครึ่งตึกครึ่งไม้)</t>
  </si>
  <si>
    <t>ประเภท
สิ่งปลูกสร้าง
(ตามบัญชีกรมธนารักษ์)</t>
  </si>
  <si>
    <t>ใช้ประโยชน์หลายประเภท</t>
  </si>
  <si>
    <t>ที่อยู่</t>
  </si>
  <si>
    <t>รหัสแปลงที่ดิน</t>
  </si>
  <si>
    <t>เลขที่</t>
  </si>
  <si>
    <t>2</t>
  </si>
  <si>
    <t>ชื่อ-สกุล</t>
  </si>
  <si>
    <t>1</t>
  </si>
  <si>
    <t>ชื่อ - สกุล</t>
  </si>
  <si>
    <t>17</t>
  </si>
  <si>
    <t>61</t>
  </si>
  <si>
    <t>100</t>
  </si>
  <si>
    <t xml:space="preserve"> </t>
  </si>
  <si>
    <t>443</t>
  </si>
  <si>
    <t>03</t>
  </si>
  <si>
    <t>05D002</t>
  </si>
  <si>
    <t>419</t>
  </si>
  <si>
    <t>ลักษณะการทำประโยชน์</t>
  </si>
  <si>
    <t>รวมราคา
สิ่งปลูกสร้าง 
(บาท)</t>
  </si>
  <si>
    <t>อายุ
สิ่งปลูกสร้าง (ปี)</t>
  </si>
  <si>
    <t>ค่าเสื่อม 
(ร้อยละ)</t>
  </si>
  <si>
    <t>ขนาดพื้นที่
สิ่งปลูกสร้าง 
(ตร.ม.)</t>
  </si>
  <si>
    <t>คิดเป็นสัดส่วนตามการใช้ประโยชน์
(ร้อยละ)</t>
  </si>
  <si>
    <t>ราคาประเมิน
สิ่งปลูกสร้าง
หลังหัก
ค่าเสื่อม (บาท)</t>
  </si>
  <si>
    <t>ราคาประเมิน
ของที่ดินและ
สิ่งปลูกสร้างตามสัดส่วนการใช้ประโยชน์</t>
  </si>
  <si>
    <t>หักมูลค่าฐานภาษีที่ได้รับยกเว้น 
(ล้านบาท)</t>
  </si>
  <si>
    <t>คงเหลือราคาประเมิน
ทุนทรัพย์
ที่ต้องชำระภาษี 
(บาท)</t>
  </si>
  <si>
    <t>อัตราภาษี
(ร้อยละ)</t>
  </si>
  <si>
    <t>คำนวณ
เป็น ตร.ว.</t>
  </si>
  <si>
    <t>มูลค่ารวม</t>
  </si>
  <si>
    <t>ราคาประเมิน
ต่อ ตร.ม. (บาท)</t>
  </si>
  <si>
    <t>จำนวนภาษีที่ต้องชำระ (บาท)</t>
  </si>
  <si>
    <t xml:space="preserve"> ภ.ด.ส. 7</t>
  </si>
  <si>
    <t>จำนวนแปลง</t>
  </si>
  <si>
    <t>จำนวนบ้าน</t>
  </si>
  <si>
    <t>text</t>
  </si>
  <si>
    <t>เลขประจำตัวประชาชน</t>
  </si>
  <si>
    <t>ต.</t>
  </si>
  <si>
    <t>อ.</t>
  </si>
  <si>
    <t>จ.</t>
  </si>
  <si>
    <t>ไปรษณี</t>
  </si>
  <si>
    <t>ข้อมูลเจ้าของแปลงที่ดิน</t>
  </si>
  <si>
    <t>ม.</t>
  </si>
  <si>
    <t>คิดเป็นค่าเสื่อม (บาท)</t>
  </si>
  <si>
    <t>รวมราคาประเมินที่ดิน (บาท)</t>
  </si>
  <si>
    <t>บ้านเลขที่</t>
  </si>
  <si>
    <t>รวมราคาประเมินของที่ดินและ
สิ่งปลูกสร้าง (บาท)</t>
  </si>
  <si>
    <t>ข้อมูลทำ ภดส.6</t>
  </si>
  <si>
    <t>แบบแสดงรายการคำนวนภาษีที่ดินและสิ่งปลูกสร้าง</t>
  </si>
  <si>
    <t>ยอดดิบ ซ่อน</t>
  </si>
  <si>
    <t>วะตะแบก</t>
  </si>
  <si>
    <t>เทพสถิต</t>
  </si>
  <si>
    <t>ชัยภูมิ</t>
  </si>
  <si>
    <t>ส.ป.ก.4-01</t>
  </si>
  <si>
    <t>นางละออ ฉากมงคล</t>
  </si>
  <si>
    <t>3360900047871</t>
  </si>
  <si>
    <t>4293/1</t>
  </si>
  <si>
    <t xml:space="preserve"> ภ.ด.ส. 3</t>
  </si>
  <si>
    <t xml:space="preserve">                </t>
  </si>
  <si>
    <t>ไปรษณีย์</t>
  </si>
  <si>
    <t>ราคาประเมิน
สิ่งปลูกสร้าง
ต่อ ตร.ม.</t>
  </si>
  <si>
    <t xml:space="preserve">                                                      </t>
  </si>
  <si>
    <t>หมู่</t>
  </si>
  <si>
    <t>ตำบล</t>
  </si>
  <si>
    <t>อำเภอ</t>
  </si>
  <si>
    <t>จังหวัด</t>
  </si>
  <si>
    <t>จำนวนอาคาร</t>
  </si>
  <si>
    <t>จำนวนเงินในภ.ด.ส.7</t>
  </si>
  <si>
    <t>จำนวนที่ลดหย่อน90%</t>
  </si>
  <si>
    <t>text_จำนวนที่ลดหย่อน90%</t>
  </si>
  <si>
    <t>หลังหักลดหย่อน90%</t>
  </si>
  <si>
    <t>text_หลังหักลดหย่อน90%</t>
  </si>
  <si>
    <t>ภาษีเดิมในปี62</t>
  </si>
  <si>
    <t>ส่วนต่างของภาษี63-62</t>
  </si>
  <si>
    <t>ลดหย่อน25%</t>
  </si>
  <si>
    <t>ยอดดิบ</t>
  </si>
  <si>
    <t>ข้อความ</t>
  </si>
  <si>
    <t>btext</t>
  </si>
  <si>
    <t>เทศบาลตำบลโนนสะอาด  อำเภอศรีบุญเรือง  จังหวัดหนองบัวลำภู</t>
  </si>
  <si>
    <t>ชื่อเจ้าของที่ดินและสิ่งปลุกสร้าง/เจ้าของที่ดิน/ผู้ครอบครองที่ดิน</t>
  </si>
  <si>
    <t>โฉนด</t>
  </si>
  <si>
    <t>4595</t>
  </si>
  <si>
    <t>4597</t>
  </si>
  <si>
    <t>4598</t>
  </si>
  <si>
    <t>4611</t>
  </si>
  <si>
    <t>4612</t>
  </si>
  <si>
    <t>4613</t>
  </si>
  <si>
    <t>4614</t>
  </si>
  <si>
    <t>4620</t>
  </si>
  <si>
    <t>4621</t>
  </si>
  <si>
    <t>4697</t>
  </si>
  <si>
    <t>4699</t>
  </si>
  <si>
    <t>4700</t>
  </si>
  <si>
    <t>4701</t>
  </si>
  <si>
    <t>4703</t>
  </si>
  <si>
    <t>4704</t>
  </si>
  <si>
    <t>4706</t>
  </si>
  <si>
    <t>4707</t>
  </si>
  <si>
    <t>4708</t>
  </si>
  <si>
    <t>4709</t>
  </si>
  <si>
    <t>4710</t>
  </si>
  <si>
    <t>4711</t>
  </si>
  <si>
    <t>4719</t>
  </si>
  <si>
    <t>4722</t>
  </si>
  <si>
    <t>23581</t>
  </si>
  <si>
    <t>23582</t>
  </si>
  <si>
    <t>23583</t>
  </si>
  <si>
    <t>24102</t>
  </si>
  <si>
    <t>24103</t>
  </si>
  <si>
    <t>24104</t>
  </si>
  <si>
    <t>24105</t>
  </si>
  <si>
    <t>24106</t>
  </si>
  <si>
    <t>26973</t>
  </si>
  <si>
    <t>27238</t>
  </si>
  <si>
    <t>27239</t>
  </si>
  <si>
    <t>27240</t>
  </si>
  <si>
    <t>27241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</si>
  <si>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</si>
  <si>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</si>
  <si>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</si>
  <si>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</si>
  <si>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</si>
  <si>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</si>
  <si>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</si>
  <si>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</si>
  <si>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</si>
  <si>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</si>
  <si>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</si>
  <si>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</si>
  <si>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</si>
  <si>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</si>
  <si>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</si>
  <si>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</si>
  <si>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</si>
  <si>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</si>
  <si>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</si>
  <si>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</si>
  <si>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</si>
  <si>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</si>
  <si>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</si>
  <si>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</si>
  <si>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</si>
  <si>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</si>
  <si>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</si>
  <si>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</si>
  <si>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</si>
  <si>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</si>
  <si>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</si>
  <si>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</si>
  <si>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</si>
  <si>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</si>
  <si>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</si>
  <si>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</si>
  <si>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</si>
  <si>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</si>
  <si>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</si>
  <si>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</si>
  <si>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</si>
  <si>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</si>
  <si>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</si>
  <si>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</si>
  <si>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</si>
  <si>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</si>
  <si>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</si>
  <si>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</si>
  <si>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</si>
  <si>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</si>
  <si>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</si>
  <si>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</si>
  <si>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</si>
  <si>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</si>
  <si>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</si>
  <si>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</si>
  <si>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63</t>
  </si>
  <si>
    <t>64</t>
  </si>
  <si>
    <t>65</t>
  </si>
  <si>
    <t>66</t>
  </si>
  <si>
    <t>67</t>
  </si>
  <si>
    <t>68</t>
  </si>
  <si>
    <t>69</t>
  </si>
  <si>
    <t>70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</si>
  <si>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</si>
  <si>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</si>
  <si>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</si>
  <si>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</si>
  <si>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</si>
  <si>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</si>
  <si>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</si>
  <si>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</si>
  <si>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</si>
  <si>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</si>
  <si>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</si>
  <si>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</si>
  <si>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</si>
  <si>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</si>
  <si>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</si>
  <si>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</si>
  <si>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</si>
  <si>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</si>
  <si>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</si>
  <si>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</si>
  <si>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</si>
  <si>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</si>
  <si>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</si>
  <si>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</si>
  <si>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</si>
  <si>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</si>
  <si>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</si>
  <si>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</si>
  <si>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125</t>
  </si>
  <si>
    <t>150</t>
  </si>
  <si>
    <t>158</t>
  </si>
  <si>
    <t>171</t>
  </si>
  <si>
    <t>175</t>
  </si>
  <si>
    <t>199</t>
  </si>
  <si>
    <t>250</t>
  </si>
  <si>
    <t>275</t>
  </si>
  <si>
    <t>300</t>
  </si>
  <si>
    <t>3648</t>
  </si>
  <si>
    <t>3649</t>
  </si>
  <si>
    <t>3647</t>
  </si>
  <si>
    <t>2836</t>
  </si>
  <si>
    <t>2837</t>
  </si>
  <si>
    <t>2838</t>
  </si>
  <si>
    <t>4671</t>
  </si>
  <si>
    <t>4672</t>
  </si>
  <si>
    <t>4673</t>
  </si>
  <si>
    <t>4674</t>
  </si>
  <si>
    <t>4676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</si>
  <si>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</si>
  <si>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</si>
  <si>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</si>
  <si>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</si>
  <si>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</si>
  <si>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</si>
  <si>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</si>
  <si>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</si>
  <si>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</si>
  <si>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</si>
  <si>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</si>
  <si>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</si>
  <si>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</si>
  <si>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</si>
  <si>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</si>
  <si>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</si>
  <si>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2310</t>
  </si>
  <si>
    <t>2311</t>
  </si>
  <si>
    <t>2327</t>
  </si>
  <si>
    <t>2328</t>
  </si>
  <si>
    <t>1911</t>
  </si>
  <si>
    <t>4949</t>
  </si>
  <si>
    <t>4950</t>
  </si>
  <si>
    <t>4979</t>
  </si>
  <si>
    <t>3517</t>
  </si>
  <si>
    <t>3650</t>
  </si>
  <si>
    <t>5000</t>
  </si>
  <si>
    <t>6800</t>
  </si>
  <si>
    <t>โนนสะอาด</t>
  </si>
  <si>
    <t>0</t>
  </si>
  <si>
    <t>ตึก</t>
  </si>
  <si>
    <t>ไม้</t>
  </si>
  <si>
    <t>บริษัทซูมิรับเบอร์ ไทยอีสเทิร์น   แพลนเทชั่น จำกัด</t>
  </si>
  <si>
    <t>บริษัท ซูมิรับเบอร์ ไทยอีสเทิร์น แพลนเทชั่น  จำกัด</t>
  </si>
  <si>
    <t>บริษัท ซูมิรับเบอร์ ไทยอีสเทิร์น แพลนเทชั่น จำกัด</t>
  </si>
  <si>
    <t>บริษัทจำกัดซูมิรับเบอร์ ไทยอีสเทิร์นแพลนเทชั่น</t>
  </si>
  <si>
    <t>บริษัทจำกัดซูมิรับเบอร์ไทยอีสเทิร์นแพลนเทชั่น</t>
  </si>
  <si>
    <t>ซ.</t>
  </si>
  <si>
    <t>บ.</t>
  </si>
  <si>
    <t>ถ.</t>
  </si>
  <si>
    <t>-</t>
  </si>
  <si>
    <t>ชลบุรี</t>
  </si>
  <si>
    <t>เขาชก</t>
  </si>
  <si>
    <t>หนองใหญ่</t>
  </si>
  <si>
    <t>เขาซก</t>
  </si>
  <si>
    <t>11I019</t>
  </si>
  <si>
    <t>11I021</t>
  </si>
  <si>
    <t>11I022</t>
  </si>
  <si>
    <t>07B041</t>
  </si>
  <si>
    <t>07D002</t>
  </si>
  <si>
    <t>07B040</t>
  </si>
  <si>
    <t>07B039</t>
  </si>
  <si>
    <t>11C004</t>
  </si>
  <si>
    <t>03G004</t>
  </si>
  <si>
    <t>06C014</t>
  </si>
  <si>
    <t>06C013</t>
  </si>
  <si>
    <t>06C017</t>
  </si>
  <si>
    <t>06C018</t>
  </si>
  <si>
    <t>ตัวอย่าง</t>
  </si>
  <si>
    <t>263.8</t>
  </si>
  <si>
    <t>2418</t>
  </si>
  <si>
    <t>2420</t>
  </si>
  <si>
    <t>2422</t>
  </si>
  <si>
    <t>2423</t>
  </si>
  <si>
    <t>2425</t>
  </si>
  <si>
    <t>2426</t>
  </si>
  <si>
    <t>2427</t>
  </si>
  <si>
    <t>2434</t>
  </si>
  <si>
    <t>2438</t>
  </si>
  <si>
    <t>2493</t>
  </si>
  <si>
    <t>2495</t>
  </si>
  <si>
    <t>2497</t>
  </si>
  <si>
    <t>2498</t>
  </si>
  <si>
    <t>2499</t>
  </si>
  <si>
    <t>2500</t>
  </si>
  <si>
    <t>2511</t>
  </si>
  <si>
    <t>2533</t>
  </si>
  <si>
    <t>2534</t>
  </si>
  <si>
    <t>4445</t>
  </si>
  <si>
    <t>4446</t>
  </si>
  <si>
    <t>4569</t>
  </si>
  <si>
    <t>4570</t>
  </si>
  <si>
    <t>4571</t>
  </si>
  <si>
    <t>4572</t>
  </si>
  <si>
    <t>4573</t>
  </si>
  <si>
    <t>4574</t>
  </si>
  <si>
    <t>4575</t>
  </si>
  <si>
    <t>4581</t>
  </si>
  <si>
    <t>4582</t>
  </si>
  <si>
    <t>4584</t>
  </si>
  <si>
    <t>4588</t>
  </si>
  <si>
    <t>4591</t>
  </si>
  <si>
    <t>4592</t>
  </si>
  <si>
    <t>4593</t>
  </si>
  <si>
    <t>4596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</si>
  <si>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</si>
  <si>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</si>
  <si>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</si>
  <si>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</si>
  <si>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</si>
  <si>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</si>
  <si>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</si>
  <si>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</si>
  <si>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</si>
  <si>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</si>
  <si>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</si>
  <si>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</si>
  <si>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4696</t>
  </si>
  <si>
    <t>4698</t>
  </si>
  <si>
    <t>4702</t>
  </si>
  <si>
    <t>4705</t>
  </si>
  <si>
    <t>4718</t>
  </si>
  <si>
    <t>4720</t>
  </si>
  <si>
    <t>4721</t>
  </si>
  <si>
    <t>4723</t>
  </si>
  <si>
    <t>4772</t>
  </si>
  <si>
    <t>13379</t>
  </si>
  <si>
    <t>968</t>
  </si>
  <si>
    <t>11G044</t>
  </si>
  <si>
    <t>13380</t>
  </si>
  <si>
    <t>969</t>
  </si>
  <si>
    <t>11G069</t>
  </si>
  <si>
    <t>509/1</t>
  </si>
  <si>
    <t>7100</t>
  </si>
  <si>
    <t>43458</t>
  </si>
  <si>
    <t>6809</t>
  </si>
  <si>
    <t>06G011</t>
  </si>
  <si>
    <t>43555</t>
  </si>
  <si>
    <t>6801</t>
  </si>
  <si>
    <t>06C006</t>
  </si>
  <si>
    <t>43556</t>
  </si>
  <si>
    <t>06C004</t>
  </si>
  <si>
    <t>43576</t>
  </si>
  <si>
    <t>6815</t>
  </si>
  <si>
    <t>03G019</t>
  </si>
  <si>
    <t>43577</t>
  </si>
  <si>
    <t>6814</t>
  </si>
  <si>
    <t>03G033</t>
  </si>
  <si>
    <t>43985</t>
  </si>
  <si>
    <t>6816</t>
  </si>
  <si>
    <t>06C003</t>
  </si>
  <si>
    <t>06C005</t>
  </si>
  <si>
    <t>44540</t>
  </si>
  <si>
    <t>3192</t>
  </si>
  <si>
    <t>06H018</t>
  </si>
  <si>
    <t>45250</t>
  </si>
  <si>
    <t>7175</t>
  </si>
  <si>
    <t>11B010</t>
  </si>
  <si>
    <t>45296</t>
  </si>
  <si>
    <t>7176</t>
  </si>
  <si>
    <t>07B018</t>
  </si>
  <si>
    <t>14986</t>
  </si>
  <si>
    <t>1213</t>
  </si>
  <si>
    <t>11H022</t>
  </si>
  <si>
    <t>18884</t>
  </si>
  <si>
    <t>1876</t>
  </si>
  <si>
    <t>บริษัทซูมิรับเบอร์ ไทยอีสเทิร์น แพลนเทชั่น  จำกัด</t>
  </si>
  <si>
    <t>11D039</t>
  </si>
  <si>
    <t>18885</t>
  </si>
  <si>
    <t>1877</t>
  </si>
  <si>
    <t>11D038</t>
  </si>
  <si>
    <t>18886</t>
  </si>
  <si>
    <t>1879</t>
  </si>
  <si>
    <t>11D052</t>
  </si>
  <si>
    <t>18887</t>
  </si>
  <si>
    <t>1880</t>
  </si>
  <si>
    <t>บริษัท  ซูมิรับเบอร์ ไทยอีสเทิร์น   แพลนเทชั่น จำกัด</t>
  </si>
  <si>
    <t>11D053</t>
  </si>
  <si>
    <t>18903</t>
  </si>
  <si>
    <t>1868</t>
  </si>
  <si>
    <t>บริษัทซูมิรับเบอร์ไทยอีสเทิร์น แพลนเทชั่น จำกัด</t>
  </si>
  <si>
    <t>11G010</t>
  </si>
  <si>
    <t>18904</t>
  </si>
  <si>
    <t>1869</t>
  </si>
  <si>
    <t>11D015</t>
  </si>
  <si>
    <t>18906</t>
  </si>
  <si>
    <t>1881</t>
  </si>
  <si>
    <t>บริษัท ซูมิรับเบอร์ ไทยอีสเทิร์น   แพลนเทชั่น จำกัด</t>
  </si>
  <si>
    <t>11D057</t>
  </si>
  <si>
    <t>18907</t>
  </si>
  <si>
    <t>1883</t>
  </si>
  <si>
    <t>11G001</t>
  </si>
  <si>
    <t>18908</t>
  </si>
  <si>
    <t>1886</t>
  </si>
  <si>
    <t>11G002</t>
  </si>
  <si>
    <t>18909</t>
  </si>
  <si>
    <t>1888</t>
  </si>
  <si>
    <t>11G015</t>
  </si>
  <si>
    <t>4393</t>
  </si>
  <si>
    <t>4404</t>
  </si>
  <si>
    <t>19027</t>
  </si>
  <si>
    <t>1878</t>
  </si>
  <si>
    <t>11D037</t>
  </si>
  <si>
    <t>19709</t>
  </si>
  <si>
    <t>2308</t>
  </si>
  <si>
    <t>07D003</t>
  </si>
  <si>
    <t>19710</t>
  </si>
  <si>
    <t>2309</t>
  </si>
  <si>
    <t>07B042</t>
  </si>
  <si>
    <t>19712</t>
  </si>
  <si>
    <t>2322</t>
  </si>
  <si>
    <t>07B036</t>
  </si>
  <si>
    <t>19848</t>
  </si>
  <si>
    <t>2319</t>
  </si>
  <si>
    <t>07B033</t>
  </si>
  <si>
    <t>19849</t>
  </si>
  <si>
    <t>2320</t>
  </si>
  <si>
    <t>07B034</t>
  </si>
  <si>
    <t>19850</t>
  </si>
  <si>
    <t>2321</t>
  </si>
  <si>
    <t>07B035</t>
  </si>
  <si>
    <t>06C012</t>
  </si>
  <si>
    <t>19936</t>
  </si>
  <si>
    <t>2399</t>
  </si>
  <si>
    <t>11B024</t>
  </si>
  <si>
    <t>19937</t>
  </si>
  <si>
    <t>2400</t>
  </si>
  <si>
    <t>11B019</t>
  </si>
  <si>
    <t>19938</t>
  </si>
  <si>
    <t>2401</t>
  </si>
  <si>
    <t>11B018</t>
  </si>
  <si>
    <t>19940</t>
  </si>
  <si>
    <t>2404</t>
  </si>
  <si>
    <t>11B016</t>
  </si>
  <si>
    <t>19941</t>
  </si>
  <si>
    <t>2405</t>
  </si>
  <si>
    <t>11B017</t>
  </si>
  <si>
    <t>19943</t>
  </si>
  <si>
    <t>2407</t>
  </si>
  <si>
    <t>11B009</t>
  </si>
  <si>
    <t>19953</t>
  </si>
  <si>
    <t>11F009</t>
  </si>
  <si>
    <t>19954</t>
  </si>
  <si>
    <t>11F011</t>
  </si>
  <si>
    <t>19955</t>
  </si>
  <si>
    <t>11D010</t>
  </si>
  <si>
    <t>19956</t>
  </si>
  <si>
    <t>11D020</t>
  </si>
  <si>
    <t>19958</t>
  </si>
  <si>
    <t>11D014</t>
  </si>
  <si>
    <t>19959</t>
  </si>
  <si>
    <t>11D011</t>
  </si>
  <si>
    <t>19960</t>
  </si>
  <si>
    <t>11E001</t>
  </si>
  <si>
    <t>19965</t>
  </si>
  <si>
    <t>11D034</t>
  </si>
  <si>
    <t>19966</t>
  </si>
  <si>
    <t>11B015</t>
  </si>
  <si>
    <t>19975</t>
  </si>
  <si>
    <t>11A016</t>
  </si>
  <si>
    <t>19976</t>
  </si>
  <si>
    <t>11A023</t>
  </si>
  <si>
    <t>19979</t>
  </si>
  <si>
    <t>06G007</t>
  </si>
  <si>
    <t>19980</t>
  </si>
  <si>
    <t>06G001</t>
  </si>
  <si>
    <t>19981</t>
  </si>
  <si>
    <t>06G016</t>
  </si>
  <si>
    <t>19982</t>
  </si>
  <si>
    <t>06G017</t>
  </si>
  <si>
    <t>19990</t>
  </si>
  <si>
    <t>06G012</t>
  </si>
  <si>
    <t>19998</t>
  </si>
  <si>
    <t>06C001</t>
  </si>
  <si>
    <t>19999</t>
  </si>
  <si>
    <t>06B001</t>
  </si>
  <si>
    <t>21054</t>
  </si>
  <si>
    <t>1887</t>
  </si>
  <si>
    <t>11G003</t>
  </si>
  <si>
    <t>21677</t>
  </si>
  <si>
    <t>966</t>
  </si>
  <si>
    <t>11G043</t>
  </si>
  <si>
    <t>21678</t>
  </si>
  <si>
    <t>967</t>
  </si>
  <si>
    <t>11G016</t>
  </si>
  <si>
    <t>41508</t>
  </si>
  <si>
    <t>6524</t>
  </si>
  <si>
    <t>11C003</t>
  </si>
  <si>
    <t>42988</t>
  </si>
  <si>
    <t>6765</t>
  </si>
  <si>
    <t>03G017</t>
  </si>
  <si>
    <t>42989</t>
  </si>
  <si>
    <t>6763</t>
  </si>
  <si>
    <t>03G008</t>
  </si>
  <si>
    <t>42990</t>
  </si>
  <si>
    <t>6764</t>
  </si>
  <si>
    <t>03G013</t>
  </si>
  <si>
    <t>30519</t>
  </si>
  <si>
    <t>06B021</t>
  </si>
  <si>
    <t>30530</t>
  </si>
  <si>
    <t>06C021</t>
  </si>
  <si>
    <t>30571</t>
  </si>
  <si>
    <t>30572</t>
  </si>
  <si>
    <t>06C015</t>
  </si>
  <si>
    <t>30695</t>
  </si>
  <si>
    <t>30696</t>
  </si>
  <si>
    <t>30697</t>
  </si>
  <si>
    <t>30698</t>
  </si>
  <si>
    <t>30699</t>
  </si>
  <si>
    <t>30700</t>
  </si>
  <si>
    <t>30701</t>
  </si>
  <si>
    <t>12H053</t>
  </si>
  <si>
    <t>12H037</t>
  </si>
  <si>
    <t>12H036</t>
  </si>
  <si>
    <t>12H031</t>
  </si>
  <si>
    <t>11I016</t>
  </si>
  <si>
    <t>12H001</t>
  </si>
  <si>
    <t>11I015</t>
  </si>
  <si>
    <t>30707</t>
  </si>
  <si>
    <t>30708</t>
  </si>
  <si>
    <t>11I003</t>
  </si>
  <si>
    <t>11I002</t>
  </si>
  <si>
    <t>30710</t>
  </si>
  <si>
    <t>11I013</t>
  </si>
  <si>
    <t>30714</t>
  </si>
  <si>
    <t>11F022</t>
  </si>
  <si>
    <t>30717</t>
  </si>
  <si>
    <t>30718</t>
  </si>
  <si>
    <t>30719</t>
  </si>
  <si>
    <t>11H005</t>
  </si>
  <si>
    <t>11H016</t>
  </si>
  <si>
    <t>11I017</t>
  </si>
  <si>
    <t>30721</t>
  </si>
  <si>
    <t>30722</t>
  </si>
  <si>
    <t>30723</t>
  </si>
  <si>
    <t>30724</t>
  </si>
  <si>
    <t>30725</t>
  </si>
  <si>
    <t>30726</t>
  </si>
  <si>
    <t>30727</t>
  </si>
  <si>
    <t>30728</t>
  </si>
  <si>
    <t>30729</t>
  </si>
  <si>
    <t>30730</t>
  </si>
  <si>
    <t>30731</t>
  </si>
  <si>
    <t>30732</t>
  </si>
  <si>
    <t>30733</t>
  </si>
  <si>
    <t>30734</t>
  </si>
  <si>
    <t>30735</t>
  </si>
  <si>
    <t>30737</t>
  </si>
  <si>
    <t>30738</t>
  </si>
  <si>
    <t>30739</t>
  </si>
  <si>
    <t>30740</t>
  </si>
  <si>
    <t>11E010</t>
  </si>
  <si>
    <t>11E011</t>
  </si>
  <si>
    <t>11E005</t>
  </si>
  <si>
    <t>11E004</t>
  </si>
  <si>
    <t>11E009</t>
  </si>
  <si>
    <t>11E008</t>
  </si>
  <si>
    <t>11B023</t>
  </si>
  <si>
    <t>11A036</t>
  </si>
  <si>
    <t>11A035</t>
  </si>
  <si>
    <t>11A034</t>
  </si>
  <si>
    <t>11A031</t>
  </si>
  <si>
    <t>11A028</t>
  </si>
  <si>
    <t>11A025</t>
  </si>
  <si>
    <t>11A024</t>
  </si>
  <si>
    <t>11A030</t>
  </si>
  <si>
    <t>11A033</t>
  </si>
  <si>
    <t>11D003</t>
  </si>
  <si>
    <t>11B025</t>
  </si>
  <si>
    <t>11D008</t>
  </si>
  <si>
    <t>30746</t>
  </si>
  <si>
    <t>30747</t>
  </si>
  <si>
    <t>11H015</t>
  </si>
  <si>
    <t>11H003</t>
  </si>
  <si>
    <t>30797</t>
  </si>
  <si>
    <t>30798</t>
  </si>
  <si>
    <t>30799</t>
  </si>
  <si>
    <t>30800</t>
  </si>
  <si>
    <t>30802</t>
  </si>
  <si>
    <t>30803</t>
  </si>
  <si>
    <t>4677</t>
  </si>
  <si>
    <t>30804</t>
  </si>
  <si>
    <t>4678</t>
  </si>
  <si>
    <t>30805</t>
  </si>
  <si>
    <t>4679</t>
  </si>
  <si>
    <t>30806</t>
  </si>
  <si>
    <t>30807</t>
  </si>
  <si>
    <t>30808</t>
  </si>
  <si>
    <t>30809</t>
  </si>
  <si>
    <t>30810</t>
  </si>
  <si>
    <t>30811</t>
  </si>
  <si>
    <t>30812</t>
  </si>
  <si>
    <t>30813</t>
  </si>
  <si>
    <t>30814</t>
  </si>
  <si>
    <t>30815</t>
  </si>
  <si>
    <t>30816</t>
  </si>
  <si>
    <t>30817</t>
  </si>
  <si>
    <t>30818</t>
  </si>
  <si>
    <t>30819</t>
  </si>
  <si>
    <t>30820</t>
  </si>
  <si>
    <t>30821</t>
  </si>
  <si>
    <t>30822</t>
  </si>
  <si>
    <t>30823</t>
  </si>
  <si>
    <t>30824</t>
  </si>
  <si>
    <t>30825</t>
  </si>
  <si>
    <t>30826</t>
  </si>
  <si>
    <t>30827</t>
  </si>
  <si>
    <t>30828</t>
  </si>
  <si>
    <t>30829</t>
  </si>
  <si>
    <t>30830</t>
  </si>
  <si>
    <t>30831</t>
  </si>
  <si>
    <t>30832</t>
  </si>
  <si>
    <t>30833</t>
  </si>
  <si>
    <t>30834</t>
  </si>
  <si>
    <t>30835</t>
  </si>
  <si>
    <t>30836</t>
  </si>
  <si>
    <t>30837</t>
  </si>
  <si>
    <t>06B017</t>
  </si>
  <si>
    <t>06C009</t>
  </si>
  <si>
    <t>06C007</t>
  </si>
  <si>
    <t>06C016</t>
  </si>
  <si>
    <t>06H001</t>
  </si>
  <si>
    <t>06C019</t>
  </si>
  <si>
    <t>06H023</t>
  </si>
  <si>
    <t>06C010</t>
  </si>
  <si>
    <t>06H024</t>
  </si>
  <si>
    <t>06H022</t>
  </si>
  <si>
    <t>06H021</t>
  </si>
  <si>
    <t>06H011</t>
  </si>
  <si>
    <t>06H007</t>
  </si>
  <si>
    <t>06C011</t>
  </si>
  <si>
    <t>07F001</t>
  </si>
  <si>
    <t>06D011</t>
  </si>
  <si>
    <t>06D008</t>
  </si>
  <si>
    <t>06D002</t>
  </si>
  <si>
    <t>06D006</t>
  </si>
  <si>
    <t>บริษัทซูมิรับเบอร์ ไทยอีสเทิร์น แพลนเทชั่น จำกัด</t>
  </si>
  <si>
    <t>06D004</t>
  </si>
  <si>
    <t>06D005</t>
  </si>
  <si>
    <t>06D009</t>
  </si>
  <si>
    <t>06C002</t>
  </si>
  <si>
    <t>07A013</t>
  </si>
  <si>
    <t>07A014</t>
  </si>
  <si>
    <t>07A017</t>
  </si>
  <si>
    <t>07A018</t>
  </si>
  <si>
    <t>07A002</t>
  </si>
  <si>
    <t>07A008</t>
  </si>
  <si>
    <t>07A004</t>
  </si>
  <si>
    <t>30844</t>
  </si>
  <si>
    <t>30845</t>
  </si>
  <si>
    <t>30846</t>
  </si>
  <si>
    <t>30847</t>
  </si>
  <si>
    <t>30848</t>
  </si>
  <si>
    <t>30849</t>
  </si>
  <si>
    <t>06D007</t>
  </si>
  <si>
    <t>07A005</t>
  </si>
  <si>
    <t>07A011</t>
  </si>
  <si>
    <t>07A001</t>
  </si>
  <si>
    <t>บริาท ซูมิรับเบอร์ ไทยอีสเทิร์น   แพลนเทชั่น จำกัด</t>
  </si>
  <si>
    <t>03H011</t>
  </si>
  <si>
    <t>03H007</t>
  </si>
  <si>
    <t>30898</t>
  </si>
  <si>
    <t>11E012</t>
  </si>
  <si>
    <t>31005</t>
  </si>
  <si>
    <t>4879</t>
  </si>
  <si>
    <t>31139</t>
  </si>
  <si>
    <t>31140</t>
  </si>
  <si>
    <t>31141</t>
  </si>
  <si>
    <t>4951</t>
  </si>
  <si>
    <t>31142</t>
  </si>
  <si>
    <t>4952</t>
  </si>
  <si>
    <t>31143</t>
  </si>
  <si>
    <t>4953</t>
  </si>
  <si>
    <t>31144</t>
  </si>
  <si>
    <t>4954</t>
  </si>
  <si>
    <t>31145</t>
  </si>
  <si>
    <t>4955</t>
  </si>
  <si>
    <t>31146</t>
  </si>
  <si>
    <t>4956</t>
  </si>
  <si>
    <t>31147</t>
  </si>
  <si>
    <t>4957</t>
  </si>
  <si>
    <t>31148</t>
  </si>
  <si>
    <t>4958</t>
  </si>
  <si>
    <t>31149</t>
  </si>
  <si>
    <t>4959</t>
  </si>
  <si>
    <t>31150</t>
  </si>
  <si>
    <t>4960</t>
  </si>
  <si>
    <t>31151</t>
  </si>
  <si>
    <t>4961</t>
  </si>
  <si>
    <t>31152</t>
  </si>
  <si>
    <t>4962</t>
  </si>
  <si>
    <t>31153</t>
  </si>
  <si>
    <t>4963</t>
  </si>
  <si>
    <t>31154</t>
  </si>
  <si>
    <t>4964</t>
  </si>
  <si>
    <t>31155</t>
  </si>
  <si>
    <t>4965</t>
  </si>
  <si>
    <t>31156</t>
  </si>
  <si>
    <t>4966</t>
  </si>
  <si>
    <t>31157</t>
  </si>
  <si>
    <t>4967</t>
  </si>
  <si>
    <t>31158</t>
  </si>
  <si>
    <t>4968</t>
  </si>
  <si>
    <t>31159</t>
  </si>
  <si>
    <t>4969</t>
  </si>
  <si>
    <t>31160</t>
  </si>
  <si>
    <t>4970</t>
  </si>
  <si>
    <t>31161</t>
  </si>
  <si>
    <t>4971</t>
  </si>
  <si>
    <t>06C008</t>
  </si>
  <si>
    <t>03H004</t>
  </si>
  <si>
    <t>03H002</t>
  </si>
  <si>
    <t>03H001</t>
  </si>
  <si>
    <t>03H003</t>
  </si>
  <si>
    <t>03H006</t>
  </si>
  <si>
    <t>03H010</t>
  </si>
  <si>
    <t>03H015</t>
  </si>
  <si>
    <t>03H012</t>
  </si>
  <si>
    <t>03H009</t>
  </si>
  <si>
    <t>03H008</t>
  </si>
  <si>
    <t>03G006</t>
  </si>
  <si>
    <t>03D049</t>
  </si>
  <si>
    <t>03G005</t>
  </si>
  <si>
    <t>03G009</t>
  </si>
  <si>
    <t>07D069</t>
  </si>
  <si>
    <t>03G003</t>
  </si>
  <si>
    <t>06D001</t>
  </si>
  <si>
    <t>07B054</t>
  </si>
  <si>
    <t>07B053</t>
  </si>
  <si>
    <t>07B038</t>
  </si>
  <si>
    <t>07B037</t>
  </si>
  <si>
    <t>07A020</t>
  </si>
  <si>
    <t>31167</t>
  </si>
  <si>
    <t>4977</t>
  </si>
  <si>
    <t>31168</t>
  </si>
  <si>
    <t>4978</t>
  </si>
  <si>
    <t>31169</t>
  </si>
  <si>
    <t>31170</t>
  </si>
  <si>
    <t>4980</t>
  </si>
  <si>
    <t>31171</t>
  </si>
  <si>
    <t>4981</t>
  </si>
  <si>
    <t>31172</t>
  </si>
  <si>
    <t>4982</t>
  </si>
  <si>
    <t>31173</t>
  </si>
  <si>
    <t>4987</t>
  </si>
  <si>
    <t>31174</t>
  </si>
  <si>
    <t>4988</t>
  </si>
  <si>
    <t>31175</t>
  </si>
  <si>
    <t>4989</t>
  </si>
  <si>
    <t>31176</t>
  </si>
  <si>
    <t>4990</t>
  </si>
  <si>
    <t>06B041</t>
  </si>
  <si>
    <t>06B032</t>
  </si>
  <si>
    <t>บริษัท ซูมิรับเบอร์ ไทยอีสเทิร์น  แพลนเทชั่น  จำกัด</t>
  </si>
  <si>
    <t>06B028</t>
  </si>
  <si>
    <t>06B029</t>
  </si>
  <si>
    <t>บริษัท ซูมิรับเบอร์  ไทยอีสเทิร์น แพลนเทชั่น  จำกัด</t>
  </si>
  <si>
    <t>06B030</t>
  </si>
  <si>
    <t>06B034</t>
  </si>
  <si>
    <t>06B022</t>
  </si>
  <si>
    <t>06G003</t>
  </si>
  <si>
    <t>11B014</t>
  </si>
  <si>
    <t>31986</t>
  </si>
  <si>
    <t>4991</t>
  </si>
  <si>
    <t>31987</t>
  </si>
  <si>
    <t>4992</t>
  </si>
  <si>
    <t>31988</t>
  </si>
  <si>
    <t>4993</t>
  </si>
  <si>
    <t>31989</t>
  </si>
  <si>
    <t>4994</t>
  </si>
  <si>
    <t>31990</t>
  </si>
  <si>
    <t>4995</t>
  </si>
  <si>
    <t>31991</t>
  </si>
  <si>
    <t>4996</t>
  </si>
  <si>
    <t>31992</t>
  </si>
  <si>
    <t>4997</t>
  </si>
  <si>
    <t>31993</t>
  </si>
  <si>
    <t>4998</t>
  </si>
  <si>
    <t>31994</t>
  </si>
  <si>
    <t>4999</t>
  </si>
  <si>
    <t>31995</t>
  </si>
  <si>
    <t>31996</t>
  </si>
  <si>
    <t>5001</t>
  </si>
  <si>
    <t>11H018</t>
  </si>
  <si>
    <t>11E006</t>
  </si>
  <si>
    <t>11I027</t>
  </si>
  <si>
    <t>11I020</t>
  </si>
  <si>
    <t>06D003</t>
  </si>
  <si>
    <t>03H005</t>
  </si>
  <si>
    <t>03H013</t>
  </si>
  <si>
    <t>07A007</t>
  </si>
  <si>
    <t>07D009</t>
  </si>
  <si>
    <t>07G002</t>
  </si>
  <si>
    <t>07A012</t>
  </si>
  <si>
    <t>32002</t>
  </si>
  <si>
    <t>5007</t>
  </si>
  <si>
    <t>32003</t>
  </si>
  <si>
    <t>5008</t>
  </si>
  <si>
    <t>11H001</t>
  </si>
  <si>
    <t>11H002</t>
  </si>
  <si>
    <t>34995</t>
  </si>
  <si>
    <t>5282</t>
  </si>
  <si>
    <t>34996</t>
  </si>
  <si>
    <t>5283</t>
  </si>
  <si>
    <t>39553</t>
  </si>
  <si>
    <t>5739</t>
  </si>
  <si>
    <t>07A015</t>
  </si>
  <si>
    <t>30736</t>
  </si>
  <si>
    <t>188m1</t>
  </si>
  <si>
    <t>สำนักงานบริษัทซูมิรับเบอร์</t>
  </si>
  <si>
    <t>11A027</t>
  </si>
  <si>
    <t>บ้านพักพนักงาน</t>
  </si>
  <si>
    <t>นส.3.ก.</t>
  </si>
  <si>
    <t>ลำดับที่</t>
  </si>
  <si>
    <t>รวมทั้งสิ้น</t>
  </si>
  <si>
    <t>แยกประเมินตามอัตรา</t>
  </si>
  <si>
    <t>ภาษี  3 ระดับ</t>
  </si>
  <si>
    <t>รวม</t>
  </si>
  <si>
    <t>สองพันแปดร้อยเก้าสิบสองบาทห้าสิบสตางค์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</si>
</sst>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>
    <font>
      <sz val="10"/>
      <name val="Arial"/>
      <charset val="222"/>
    </font>
    <font>
      <sz val="10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b/>
      <sz val="16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sz val="14"/>
      <color theme="1"/>
      <name val="TH Sarabun New"/>
      <family val="2"/>
    </font>
    <font>
      <b/>
      <sz val="12"/>
      <name val="TH SarabunIT๙"/>
      <family val="2"/>
    </font>
    <font>
      <sz val="12"/>
      <name val="TH SarabunIT๙"/>
      <family val="2"/>
    </font>
    <font>
      <sz val="12"/>
      <name val="Arial"/>
      <family val="2"/>
    </font>
    <font>
      <b/>
      <sz val="11"/>
      <name val="TH SarabunIT๙"/>
      <family val="2"/>
    </font>
    <font>
      <sz val="11"/>
      <name val="TH SarabunIT๙"/>
      <family val="2"/>
    </font>
    <font>
      <sz val="11"/>
      <name val="Arial"/>
      <family val="2"/>
    </font>
    <font>
      <sz val="14"/>
      <color theme="1"/>
      <name val="Angsana New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89">
    <xf numFmtId="0" fontId="0" fillId="0" borderId="0" xfId="0"/>
    <xf numFmtId="0" fontId="2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3" fontId="2" fillId="0" borderId="0" xfId="1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 wrapText="1"/>
    </xf>
    <xf numFmtId="0" fontId="4" fillId="3" borderId="5" xfId="0" applyNumberFormat="1" applyFont="1" applyFill="1" applyBorder="1" applyAlignment="1">
      <alignment vertical="center"/>
    </xf>
    <xf numFmtId="0" fontId="4" fillId="3" borderId="13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2" borderId="5" xfId="0" applyNumberFormat="1" applyFont="1" applyFill="1" applyBorder="1" applyAlignment="1">
      <alignment vertical="center"/>
    </xf>
    <xf numFmtId="0" fontId="3" fillId="2" borderId="13" xfId="0" applyNumberFormat="1" applyFont="1" applyFill="1" applyBorder="1" applyAlignment="1">
      <alignment vertical="center"/>
    </xf>
    <xf numFmtId="0" fontId="3" fillId="2" borderId="8" xfId="0" applyNumberFormat="1" applyFont="1" applyFill="1" applyBorder="1" applyAlignment="1">
      <alignment vertical="center" wrapText="1"/>
    </xf>
    <xf numFmtId="0" fontId="3" fillId="2" borderId="14" xfId="0" applyNumberFormat="1" applyFont="1" applyFill="1" applyBorder="1" applyAlignment="1">
      <alignment vertical="center" wrapText="1"/>
    </xf>
    <xf numFmtId="0" fontId="3" fillId="2" borderId="10" xfId="0" applyNumberFormat="1" applyFont="1" applyFill="1" applyBorder="1" applyAlignment="1">
      <alignment vertical="center" wrapText="1"/>
    </xf>
    <xf numFmtId="0" fontId="3" fillId="2" borderId="9" xfId="0" applyNumberFormat="1" applyFont="1" applyFill="1" applyBorder="1" applyAlignment="1">
      <alignment vertical="center" wrapText="1"/>
    </xf>
    <xf numFmtId="0" fontId="3" fillId="2" borderId="12" xfId="0" applyNumberFormat="1" applyFont="1" applyFill="1" applyBorder="1" applyAlignment="1">
      <alignment vertical="center" wrapText="1"/>
    </xf>
    <xf numFmtId="0" fontId="3" fillId="2" borderId="15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8" fillId="8" borderId="7" xfId="3" applyFont="1" applyFill="1" applyBorder="1" applyAlignment="1">
      <alignment horizontal="center"/>
    </xf>
    <xf numFmtId="49" fontId="8" fillId="8" borderId="7" xfId="3" applyNumberFormat="1" applyFont="1" applyFill="1" applyBorder="1" applyAlignment="1">
      <alignment horizontal="center"/>
    </xf>
    <xf numFmtId="49" fontId="8" fillId="8" borderId="0" xfId="3" applyNumberFormat="1" applyFont="1" applyFill="1" applyBorder="1" applyAlignment="1">
      <alignment horizontal="center"/>
    </xf>
    <xf numFmtId="49" fontId="8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left"/>
    </xf>
    <xf numFmtId="2" fontId="8" fillId="0" borderId="0" xfId="3" applyNumberFormat="1" applyFont="1" applyAlignment="1">
      <alignment horizont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7" xfId="1" applyNumberFormat="1" applyFont="1" applyFill="1" applyBorder="1" applyAlignment="1">
      <alignment horizontal="center" vertical="center"/>
    </xf>
    <xf numFmtId="3" fontId="2" fillId="2" borderId="7" xfId="1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17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2" fillId="9" borderId="16" xfId="0" applyNumberFormat="1" applyFont="1" applyFill="1" applyBorder="1" applyAlignment="1">
      <alignment horizontal="center" vertical="center"/>
    </xf>
    <xf numFmtId="0" fontId="2" fillId="9" borderId="16" xfId="1" applyNumberFormat="1" applyFont="1" applyFill="1" applyBorder="1" applyAlignment="1">
      <alignment horizontal="center" vertical="center"/>
    </xf>
    <xf numFmtId="3" fontId="2" fillId="9" borderId="16" xfId="1" applyNumberFormat="1" applyFont="1" applyFill="1" applyBorder="1" applyAlignment="1">
      <alignment horizontal="center" vertical="center"/>
    </xf>
    <xf numFmtId="3" fontId="2" fillId="9" borderId="16" xfId="0" applyNumberFormat="1" applyFont="1" applyFill="1" applyBorder="1" applyAlignment="1">
      <alignment horizontal="center" vertical="center"/>
    </xf>
    <xf numFmtId="0" fontId="2" fillId="9" borderId="16" xfId="0" applyNumberFormat="1" applyFont="1" applyFill="1" applyBorder="1" applyAlignment="1">
      <alignment horizontal="center" vertical="center" wrapText="1"/>
    </xf>
    <xf numFmtId="49" fontId="2" fillId="9" borderId="16" xfId="0" applyNumberFormat="1" applyFont="1" applyFill="1" applyBorder="1" applyAlignment="1">
      <alignment horizontal="center" vertical="center"/>
    </xf>
    <xf numFmtId="0" fontId="6" fillId="9" borderId="16" xfId="0" applyNumberFormat="1" applyFont="1" applyFill="1" applyBorder="1" applyAlignment="1">
      <alignment horizontal="center" vertical="center"/>
    </xf>
    <xf numFmtId="0" fontId="2" fillId="9" borderId="18" xfId="0" applyNumberFormat="1" applyFont="1" applyFill="1" applyBorder="1" applyAlignment="1">
      <alignment horizontal="center" vertical="center"/>
    </xf>
    <xf numFmtId="0" fontId="2" fillId="9" borderId="18" xfId="1" applyNumberFormat="1" applyFont="1" applyFill="1" applyBorder="1" applyAlignment="1">
      <alignment horizontal="center" vertical="center"/>
    </xf>
    <xf numFmtId="3" fontId="2" fillId="9" borderId="18" xfId="1" applyNumberFormat="1" applyFont="1" applyFill="1" applyBorder="1" applyAlignment="1">
      <alignment horizontal="center" vertical="center"/>
    </xf>
    <xf numFmtId="3" fontId="2" fillId="9" borderId="18" xfId="0" applyNumberFormat="1" applyFont="1" applyFill="1" applyBorder="1" applyAlignment="1">
      <alignment horizontal="center" vertical="center"/>
    </xf>
    <xf numFmtId="0" fontId="2" fillId="9" borderId="18" xfId="0" applyNumberFormat="1" applyFont="1" applyFill="1" applyBorder="1" applyAlignment="1">
      <alignment horizontal="center" vertical="center" wrapText="1"/>
    </xf>
    <xf numFmtId="49" fontId="2" fillId="9" borderId="18" xfId="0" applyNumberFormat="1" applyFont="1" applyFill="1" applyBorder="1" applyAlignment="1">
      <alignment horizontal="center" vertical="center"/>
    </xf>
    <xf numFmtId="0" fontId="6" fillId="9" borderId="18" xfId="0" applyNumberFormat="1" applyFont="1" applyFill="1" applyBorder="1" applyAlignment="1">
      <alignment horizontal="center" vertical="center"/>
    </xf>
    <xf numFmtId="0" fontId="2" fillId="9" borderId="17" xfId="0" applyNumberFormat="1" applyFont="1" applyFill="1" applyBorder="1" applyAlignment="1">
      <alignment horizontal="center" vertical="center"/>
    </xf>
    <xf numFmtId="0" fontId="2" fillId="9" borderId="17" xfId="1" applyNumberFormat="1" applyFont="1" applyFill="1" applyBorder="1" applyAlignment="1">
      <alignment horizontal="center" vertical="center"/>
    </xf>
    <xf numFmtId="3" fontId="2" fillId="9" borderId="17" xfId="1" applyNumberFormat="1" applyFont="1" applyFill="1" applyBorder="1" applyAlignment="1">
      <alignment horizontal="center" vertical="center"/>
    </xf>
    <xf numFmtId="3" fontId="2" fillId="9" borderId="17" xfId="0" applyNumberFormat="1" applyFont="1" applyFill="1" applyBorder="1" applyAlignment="1">
      <alignment horizontal="center" vertical="center"/>
    </xf>
    <xf numFmtId="0" fontId="2" fillId="9" borderId="17" xfId="0" applyNumberFormat="1" applyFont="1" applyFill="1" applyBorder="1" applyAlignment="1">
      <alignment horizontal="center" vertical="center" wrapText="1"/>
    </xf>
    <xf numFmtId="49" fontId="2" fillId="9" borderId="17" xfId="0" applyNumberFormat="1" applyFont="1" applyFill="1" applyBorder="1" applyAlignment="1">
      <alignment horizontal="center" vertical="center"/>
    </xf>
    <xf numFmtId="0" fontId="6" fillId="9" borderId="17" xfId="0" applyNumberFormat="1" applyFont="1" applyFill="1" applyBorder="1" applyAlignment="1">
      <alignment horizontal="center" vertical="center"/>
    </xf>
    <xf numFmtId="0" fontId="8" fillId="9" borderId="7" xfId="3" applyFont="1" applyFill="1" applyBorder="1"/>
    <xf numFmtId="49" fontId="8" fillId="9" borderId="7" xfId="3" applyNumberFormat="1" applyFont="1" applyFill="1" applyBorder="1"/>
    <xf numFmtId="0" fontId="2" fillId="0" borderId="2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3" fontId="0" fillId="0" borderId="0" xfId="0" applyNumberFormat="1"/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0" fillId="2" borderId="7" xfId="0" applyNumberFormat="1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center" vertical="center"/>
    </xf>
    <xf numFmtId="0" fontId="10" fillId="9" borderId="16" xfId="0" applyNumberFormat="1" applyFont="1" applyFill="1" applyBorder="1" applyAlignment="1">
      <alignment horizontal="center" vertical="center"/>
    </xf>
    <xf numFmtId="0" fontId="10" fillId="9" borderId="18" xfId="0" applyNumberFormat="1" applyFont="1" applyFill="1" applyBorder="1" applyAlignment="1">
      <alignment horizontal="center" vertical="center"/>
    </xf>
    <xf numFmtId="0" fontId="10" fillId="9" borderId="17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0" fontId="13" fillId="2" borderId="7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13" fillId="9" borderId="16" xfId="0" applyNumberFormat="1" applyFont="1" applyFill="1" applyBorder="1" applyAlignment="1">
      <alignment horizontal="center" vertical="center"/>
    </xf>
    <xf numFmtId="0" fontId="13" fillId="9" borderId="18" xfId="0" applyNumberFormat="1" applyFont="1" applyFill="1" applyBorder="1" applyAlignment="1">
      <alignment horizontal="center" vertical="center"/>
    </xf>
    <xf numFmtId="0" fontId="13" fillId="9" borderId="17" xfId="0" applyNumberFormat="1" applyFont="1" applyFill="1" applyBorder="1" applyAlignment="1">
      <alignment horizontal="center" vertical="center"/>
    </xf>
    <xf numFmtId="0" fontId="14" fillId="0" borderId="0" xfId="0" applyFont="1"/>
    <xf numFmtId="0" fontId="9" fillId="0" borderId="0" xfId="0" applyNumberFormat="1" applyFont="1" applyAlignment="1">
      <alignment vertical="center" wrapText="1"/>
    </xf>
    <xf numFmtId="0" fontId="9" fillId="0" borderId="0" xfId="0" applyNumberFormat="1" applyFont="1" applyAlignment="1">
      <alignment horizontal="center" vertical="center" wrapText="1"/>
    </xf>
    <xf numFmtId="0" fontId="9" fillId="2" borderId="2" xfId="0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59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20" xfId="0" applyBorder="1"/>
    <xf numFmtId="0" fontId="0" fillId="0" borderId="18" xfId="0" applyBorder="1"/>
    <xf numFmtId="0" fontId="0" fillId="0" borderId="17" xfId="0" applyBorder="1"/>
    <xf numFmtId="0" fontId="1" fillId="0" borderId="0" xfId="0" applyFont="1"/>
    <xf numFmtId="3" fontId="0" fillId="0" borderId="7" xfId="0" applyNumberFormat="1" applyBorder="1"/>
    <xf numFmtId="0" fontId="2" fillId="0" borderId="1" xfId="0" applyNumberFormat="1" applyFont="1" applyFill="1" applyBorder="1" applyAlignment="1">
      <alignment horizontal="center" vertical="center"/>
    </xf>
    <xf numFmtId="0" fontId="0" fillId="0" borderId="7" xfId="0" applyBorder="1"/>
    <xf numFmtId="3" fontId="2" fillId="9" borderId="20" xfId="0" applyNumberFormat="1" applyFont="1" applyFill="1" applyBorder="1" applyAlignment="1">
      <alignment horizontal="center" vertical="center"/>
    </xf>
    <xf numFmtId="0" fontId="2" fillId="9" borderId="20" xfId="0" applyNumberFormat="1" applyFont="1" applyFill="1" applyBorder="1" applyAlignment="1">
      <alignment horizontal="center" vertical="center"/>
    </xf>
    <xf numFmtId="3" fontId="2" fillId="9" borderId="21" xfId="0" applyNumberFormat="1" applyFont="1" applyFill="1" applyBorder="1" applyAlignment="1">
      <alignment horizontal="center" vertical="center"/>
    </xf>
    <xf numFmtId="0" fontId="2" fillId="9" borderId="21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49" fontId="15" fillId="2" borderId="0" xfId="3" applyNumberFormat="1" applyFont="1" applyFill="1" applyAlignment="1">
      <alignment horizontal="center"/>
    </xf>
    <xf numFmtId="3" fontId="2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6" borderId="7" xfId="0" applyNumberFormat="1" applyFont="1" applyFill="1" applyBorder="1" applyAlignment="1">
      <alignment horizontal="center" vertical="center"/>
    </xf>
    <xf numFmtId="0" fontId="4" fillId="6" borderId="13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3" fillId="5" borderId="7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5" borderId="3" xfId="0" applyNumberFormat="1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5" borderId="7" xfId="0" applyNumberFormat="1" applyFont="1" applyFill="1" applyBorder="1" applyAlignment="1">
      <alignment horizontal="center" vertical="center" wrapText="1"/>
    </xf>
    <xf numFmtId="0" fontId="9" fillId="5" borderId="7" xfId="0" applyNumberFormat="1" applyFont="1" applyFill="1" applyBorder="1" applyAlignment="1">
      <alignment horizontal="center" vertical="center" wrapText="1"/>
    </xf>
    <xf numFmtId="0" fontId="9" fillId="5" borderId="2" xfId="0" applyNumberFormat="1" applyFont="1" applyFill="1" applyBorder="1" applyAlignment="1">
      <alignment horizontal="center" vertical="center" wrapText="1"/>
    </xf>
    <xf numFmtId="0" fontId="4" fillId="5" borderId="13" xfId="0" applyNumberFormat="1" applyFont="1" applyFill="1" applyBorder="1" applyAlignment="1">
      <alignment horizontal="center" vertical="center"/>
    </xf>
    <xf numFmtId="0" fontId="4" fillId="5" borderId="7" xfId="0" applyNumberFormat="1" applyFont="1" applyFill="1" applyBorder="1" applyAlignment="1">
      <alignment horizontal="center" vertical="center"/>
    </xf>
    <xf numFmtId="3" fontId="3" fillId="7" borderId="7" xfId="0" applyNumberFormat="1" applyFont="1" applyFill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center" vertical="center" wrapText="1"/>
    </xf>
    <xf numFmtId="0" fontId="3" fillId="7" borderId="7" xfId="0" applyNumberFormat="1" applyFont="1" applyFill="1" applyBorder="1" applyAlignment="1">
      <alignment horizontal="center" vertical="center" wrapText="1"/>
    </xf>
    <xf numFmtId="0" fontId="3" fillId="7" borderId="2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3" fontId="4" fillId="5" borderId="7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3" fontId="4" fillId="5" borderId="7" xfId="1" applyNumberFormat="1" applyFont="1" applyFill="1" applyBorder="1" applyAlignment="1">
      <alignment horizontal="center" vertical="center" wrapText="1"/>
    </xf>
    <xf numFmtId="3" fontId="4" fillId="5" borderId="2" xfId="1" applyNumberFormat="1" applyFont="1" applyFill="1" applyBorder="1" applyAlignment="1">
      <alignment horizontal="center" vertical="center" wrapText="1"/>
    </xf>
    <xf numFmtId="0" fontId="4" fillId="5" borderId="7" xfId="1" applyNumberFormat="1" applyFont="1" applyFill="1" applyBorder="1" applyAlignment="1">
      <alignment horizontal="center" vertical="center" wrapText="1"/>
    </xf>
    <xf numFmtId="0" fontId="4" fillId="5" borderId="2" xfId="1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5" borderId="2" xfId="1" applyNumberFormat="1" applyFont="1" applyFill="1" applyBorder="1" applyAlignment="1">
      <alignment horizontal="center" vertical="center"/>
    </xf>
    <xf numFmtId="0" fontId="4" fillId="5" borderId="1" xfId="1" applyNumberFormat="1" applyFont="1" applyFill="1" applyBorder="1" applyAlignment="1">
      <alignment horizontal="center" vertical="center"/>
    </xf>
    <xf numFmtId="3" fontId="4" fillId="5" borderId="1" xfId="1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/>
    </xf>
  </cellXfs>
  <cellStyles count="5">
    <cellStyle name="Normal 2" xfId="4"/>
    <cellStyle name="เครื่องหมายจุลภาค" xfId="1" builtinId="3"/>
    <cellStyle name="จุลภาค 2" xfId="2"/>
    <cellStyle name="ปกติ" xfId="0" builtinId="0"/>
    <cellStyle name="ปกติ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  <color rgb="FFFFCC66"/>
      <color rgb="FFCC99FF"/>
      <color rgb="FF99FF99"/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245"/>
  <sheetViews>
    <sheetView topLeftCell="AA1" workbookViewId="0">
      <pane ySplit="11" topLeftCell="A244" activePane="bottomLeft" state="frozen"/>
      <selection activeCell="AD1" sqref="AD1"/>
      <selection pane="bottomLeft" activeCell="AT244" sqref="AT244"/>
    </sheetView>
  </sheetViews>
  <sheetFormatPr defaultRowHeight="15"/>
  <cols>
    <col min="1" max="2" width="0" hidden="1" customWidth="1"/>
    <col min="3" max="3" width="5" customWidth="1"/>
    <col min="4" max="4" width="7" customWidth="1"/>
    <col min="5" max="5" width="7.7109375" customWidth="1"/>
    <col min="6" max="6" width="7" customWidth="1"/>
    <col min="7" max="7" width="4.42578125" customWidth="1"/>
    <col min="8" max="8" width="6.5703125" customWidth="1"/>
    <col min="9" max="9" width="7.28515625" style="87" customWidth="1"/>
    <col min="10" max="10" width="5.42578125" customWidth="1"/>
    <col min="11" max="11" width="6.140625" customWidth="1"/>
    <col min="12" max="12" width="5.42578125" customWidth="1"/>
    <col min="13" max="13" width="8.85546875" customWidth="1"/>
    <col min="14" max="14" width="6.42578125" customWidth="1"/>
    <col min="15" max="15" width="6.140625" customWidth="1"/>
    <col min="16" max="16" width="6.5703125" customWidth="1"/>
    <col min="17" max="17" width="6.85546875" customWidth="1"/>
    <col min="18" max="18" width="7.85546875" customWidth="1"/>
    <col min="19" max="19" width="8" customWidth="1"/>
    <col min="20" max="20" width="8.42578125" customWidth="1"/>
    <col min="21" max="21" width="12" customWidth="1"/>
    <col min="22" max="23" width="5.7109375" customWidth="1"/>
    <col min="24" max="24" width="6.7109375" customWidth="1"/>
    <col min="25" max="25" width="6.85546875" customWidth="1"/>
    <col min="26" max="26" width="6.42578125" customWidth="1"/>
    <col min="27" max="27" width="6.85546875" customWidth="1"/>
    <col min="28" max="28" width="6.28515625" customWidth="1"/>
    <col min="29" max="29" width="8" customWidth="1"/>
    <col min="30" max="30" width="9.7109375" customWidth="1"/>
    <col min="31" max="32" width="6.140625" customWidth="1"/>
    <col min="33" max="33" width="5.5703125" customWidth="1"/>
    <col min="34" max="34" width="6.42578125" customWidth="1"/>
    <col min="35" max="35" width="6.140625" customWidth="1"/>
    <col min="36" max="36" width="6.7109375" customWidth="1"/>
    <col min="37" max="37" width="9.7109375" customWidth="1"/>
    <col min="39" max="39" width="9.5703125" style="95" customWidth="1"/>
    <col min="40" max="40" width="13.42578125" customWidth="1"/>
    <col min="41" max="41" width="5.42578125" customWidth="1"/>
    <col min="42" max="42" width="6.5703125" customWidth="1"/>
    <col min="43" max="43" width="13.42578125" customWidth="1"/>
    <col min="44" max="44" width="7" customWidth="1"/>
    <col min="45" max="45" width="0" hidden="1" customWidth="1"/>
    <col min="46" max="46" width="8.7109375" customWidth="1"/>
    <col min="47" max="47" width="32.28515625" style="87" customWidth="1"/>
    <col min="48" max="48" width="6.85546875" customWidth="1"/>
    <col min="49" max="49" width="8.42578125" customWidth="1"/>
    <col min="50" max="50" width="7.42578125" customWidth="1"/>
    <col min="51" max="51" width="8.42578125" customWidth="1"/>
    <col min="52" max="52" width="8.140625" customWidth="1"/>
    <col min="59" max="59" width="19" bestFit="1" customWidth="1"/>
  </cols>
  <sheetData>
    <row r="1" spans="1:71" s="51" customFormat="1" ht="28.5" customHeight="1">
      <c r="C1" s="78"/>
      <c r="D1" s="1"/>
      <c r="I1" s="80"/>
      <c r="L1" s="16"/>
      <c r="M1" s="17" t="s">
        <v>81</v>
      </c>
      <c r="N1" s="17"/>
      <c r="O1" s="118"/>
      <c r="P1" s="118"/>
      <c r="Q1" s="118"/>
      <c r="R1" s="2"/>
      <c r="S1" s="53"/>
      <c r="T1" s="2"/>
      <c r="U1" s="3"/>
      <c r="AC1" s="18" t="s">
        <v>84</v>
      </c>
      <c r="AD1" s="18"/>
      <c r="AJ1" s="19"/>
      <c r="AK1" s="18"/>
      <c r="AL1" s="19"/>
      <c r="AM1" s="88" t="s">
        <v>80</v>
      </c>
      <c r="AN1" s="4"/>
      <c r="AQ1" s="4"/>
      <c r="AT1" s="5" t="s">
        <v>55</v>
      </c>
      <c r="AU1" s="81"/>
      <c r="BE1" s="29"/>
      <c r="BF1" s="1"/>
      <c r="BG1" s="1"/>
      <c r="BO1" s="30" t="s">
        <v>56</v>
      </c>
      <c r="BP1" s="1" t="s">
        <v>57</v>
      </c>
      <c r="BQ1" s="1" t="s">
        <v>52</v>
      </c>
      <c r="BR1" s="1" t="s">
        <v>58</v>
      </c>
      <c r="BS1" s="31"/>
    </row>
    <row r="2" spans="1:71" s="51" customFormat="1" ht="20.25" hidden="1">
      <c r="C2" s="78"/>
      <c r="D2" s="119" t="s">
        <v>101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8"/>
      <c r="AO2" s="8"/>
      <c r="AP2" s="7"/>
      <c r="AQ2" s="7"/>
      <c r="AR2" s="7"/>
      <c r="AS2" s="7"/>
      <c r="AT2" s="7"/>
      <c r="AU2" s="96"/>
      <c r="AV2" s="8"/>
      <c r="AW2" s="7"/>
      <c r="AX2" s="7"/>
      <c r="AY2" s="8"/>
      <c r="AZ2" s="8"/>
      <c r="BA2" s="8"/>
      <c r="BB2" s="7"/>
      <c r="BC2" s="7"/>
      <c r="BD2" s="7"/>
      <c r="BE2" s="8"/>
      <c r="BF2" s="8"/>
      <c r="BG2" s="8"/>
      <c r="BH2" s="7"/>
      <c r="BI2" s="8"/>
      <c r="BJ2" s="8"/>
      <c r="BK2" s="8"/>
      <c r="BL2" s="8"/>
      <c r="BM2" s="6"/>
      <c r="BN2" s="6"/>
      <c r="BO2" s="30"/>
      <c r="BP2" s="1"/>
      <c r="BQ2" s="1"/>
      <c r="BR2" s="1"/>
      <c r="BS2" s="31"/>
    </row>
    <row r="3" spans="1:71" s="51" customFormat="1" ht="20.25" hidden="1">
      <c r="C3" s="78"/>
      <c r="D3" s="119" t="s">
        <v>71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7"/>
      <c r="AO3" s="7"/>
      <c r="AP3" s="7"/>
      <c r="AQ3" s="7"/>
      <c r="AR3" s="7"/>
      <c r="AS3" s="7"/>
      <c r="AT3" s="7"/>
      <c r="AU3" s="97"/>
      <c r="AV3" s="6"/>
      <c r="AY3" s="6"/>
      <c r="AZ3" s="6"/>
      <c r="BA3" s="6"/>
      <c r="BE3" s="6"/>
      <c r="BF3" s="6"/>
      <c r="BG3" s="6"/>
      <c r="BI3" s="6"/>
      <c r="BJ3" s="6"/>
      <c r="BK3" s="6"/>
      <c r="BL3" s="6"/>
      <c r="BM3" s="6"/>
      <c r="BN3" s="6"/>
      <c r="BO3" s="30"/>
      <c r="BP3" s="1"/>
      <c r="BQ3" s="1"/>
      <c r="BR3" s="1"/>
      <c r="BS3" s="31"/>
    </row>
    <row r="4" spans="1:71" s="51" customFormat="1" ht="20.25" hidden="1">
      <c r="C4" s="78"/>
      <c r="D4" s="119" t="s">
        <v>102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4"/>
      <c r="AQ4" s="4"/>
      <c r="AT4" s="4"/>
      <c r="AU4" s="80"/>
      <c r="BE4" s="6"/>
      <c r="BO4" s="30"/>
      <c r="BP4" s="1"/>
      <c r="BQ4" s="1"/>
      <c r="BR4" s="1"/>
      <c r="BS4" s="31"/>
    </row>
    <row r="5" spans="1:71" s="1" customFormat="1" ht="12" hidden="1" customHeight="1">
      <c r="I5" s="81"/>
      <c r="L5" s="2"/>
      <c r="M5" s="53"/>
      <c r="N5" s="53"/>
      <c r="O5" s="53"/>
      <c r="P5" s="53"/>
      <c r="Q5" s="53"/>
      <c r="R5" s="2"/>
      <c r="S5" s="53"/>
      <c r="T5" s="2"/>
      <c r="U5" s="53"/>
      <c r="AC5" s="14"/>
      <c r="AD5" s="14"/>
      <c r="AJ5" s="13"/>
      <c r="AK5" s="14"/>
      <c r="AL5" s="13"/>
      <c r="AM5" s="89"/>
      <c r="AN5" s="20"/>
      <c r="AQ5" s="20"/>
      <c r="AT5" s="20"/>
      <c r="AU5" s="81"/>
      <c r="BE5" s="29"/>
      <c r="BO5" s="30"/>
      <c r="BS5" s="32"/>
    </row>
    <row r="6" spans="1:71" s="1" customFormat="1" ht="28.5" customHeight="1">
      <c r="C6" s="77"/>
      <c r="D6" s="120" t="s">
        <v>0</v>
      </c>
      <c r="E6" s="120"/>
      <c r="F6" s="120"/>
      <c r="G6" s="120"/>
      <c r="H6" s="120"/>
      <c r="I6" s="121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2" t="s">
        <v>7</v>
      </c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3"/>
      <c r="AK6" s="122"/>
      <c r="AL6" s="124"/>
      <c r="AM6" s="122"/>
      <c r="AN6" s="138" t="s">
        <v>69</v>
      </c>
      <c r="AO6" s="140" t="s">
        <v>47</v>
      </c>
      <c r="AP6" s="140" t="s">
        <v>48</v>
      </c>
      <c r="AQ6" s="138" t="s">
        <v>49</v>
      </c>
      <c r="AR6" s="140" t="s">
        <v>50</v>
      </c>
      <c r="AS6" s="141" t="s">
        <v>72</v>
      </c>
      <c r="AT6" s="138" t="s">
        <v>54</v>
      </c>
      <c r="AU6" s="185" t="s">
        <v>64</v>
      </c>
      <c r="AV6" s="186"/>
      <c r="AW6" s="186"/>
      <c r="AX6" s="186"/>
      <c r="AY6" s="186"/>
      <c r="AZ6" s="186"/>
      <c r="BA6" s="186"/>
      <c r="BB6" s="186"/>
      <c r="BC6" s="186"/>
      <c r="BD6" s="186"/>
      <c r="BE6" s="187"/>
      <c r="BF6" s="188"/>
      <c r="BG6" s="52"/>
      <c r="BH6" s="21"/>
      <c r="BI6" s="21"/>
      <c r="BJ6" s="21"/>
      <c r="BK6" s="21"/>
      <c r="BL6" s="21"/>
      <c r="BM6" s="21"/>
      <c r="BN6" s="22"/>
      <c r="BO6" s="172" t="s">
        <v>70</v>
      </c>
      <c r="BP6" s="173"/>
      <c r="BQ6" s="173"/>
      <c r="BR6" s="173"/>
      <c r="BS6" s="125" t="s">
        <v>14</v>
      </c>
    </row>
    <row r="7" spans="1:71" s="1" customFormat="1" ht="30" customHeight="1">
      <c r="A7" s="1" t="s">
        <v>15</v>
      </c>
      <c r="B7" s="1" t="s">
        <v>10</v>
      </c>
      <c r="C7" s="102" t="s">
        <v>855</v>
      </c>
      <c r="D7" s="127" t="s">
        <v>13</v>
      </c>
      <c r="E7" s="128" t="s">
        <v>6</v>
      </c>
      <c r="F7" s="131" t="s">
        <v>15</v>
      </c>
      <c r="G7" s="133" t="s">
        <v>10</v>
      </c>
      <c r="H7" s="133"/>
      <c r="I7" s="134" t="s">
        <v>19</v>
      </c>
      <c r="J7" s="136" t="s">
        <v>1</v>
      </c>
      <c r="K7" s="137"/>
      <c r="L7" s="137"/>
      <c r="M7" s="145" t="s">
        <v>18</v>
      </c>
      <c r="N7" s="145"/>
      <c r="O7" s="145"/>
      <c r="P7" s="145"/>
      <c r="Q7" s="145"/>
      <c r="R7" s="149" t="s">
        <v>40</v>
      </c>
      <c r="S7" s="147" t="s">
        <v>51</v>
      </c>
      <c r="T7" s="149" t="s">
        <v>53</v>
      </c>
      <c r="U7" s="147" t="s">
        <v>67</v>
      </c>
      <c r="V7" s="143" t="s">
        <v>13</v>
      </c>
      <c r="W7" s="144" t="s">
        <v>68</v>
      </c>
      <c r="X7" s="144" t="s">
        <v>23</v>
      </c>
      <c r="Y7" s="143" t="s">
        <v>22</v>
      </c>
      <c r="Z7" s="143" t="s">
        <v>40</v>
      </c>
      <c r="AA7" s="143" t="s">
        <v>44</v>
      </c>
      <c r="AB7" s="143" t="s">
        <v>45</v>
      </c>
      <c r="AC7" s="153" t="s">
        <v>83</v>
      </c>
      <c r="AD7" s="153" t="s">
        <v>41</v>
      </c>
      <c r="AE7" s="151" t="s">
        <v>17</v>
      </c>
      <c r="AF7" s="151"/>
      <c r="AG7" s="151"/>
      <c r="AH7" s="151"/>
      <c r="AI7" s="144" t="s">
        <v>42</v>
      </c>
      <c r="AJ7" s="9"/>
      <c r="AK7" s="10"/>
      <c r="AL7" s="174" t="s">
        <v>46</v>
      </c>
      <c r="AM7" s="183" t="s">
        <v>14</v>
      </c>
      <c r="AN7" s="138"/>
      <c r="AO7" s="140"/>
      <c r="AP7" s="140"/>
      <c r="AQ7" s="138"/>
      <c r="AR7" s="140"/>
      <c r="AS7" s="142"/>
      <c r="AT7" s="138"/>
      <c r="AU7" s="98" t="s">
        <v>31</v>
      </c>
      <c r="AV7" s="162" t="s">
        <v>25</v>
      </c>
      <c r="AW7" s="163"/>
      <c r="AX7" s="163"/>
      <c r="AY7" s="163"/>
      <c r="AZ7" s="163"/>
      <c r="BA7" s="163"/>
      <c r="BB7" s="163"/>
      <c r="BC7" s="163"/>
      <c r="BD7" s="164"/>
      <c r="BE7" s="168" t="s">
        <v>59</v>
      </c>
      <c r="BF7" s="168" t="s">
        <v>26</v>
      </c>
      <c r="BG7" s="11" t="s">
        <v>29</v>
      </c>
      <c r="BH7" s="23" t="s">
        <v>25</v>
      </c>
      <c r="BI7" s="24"/>
      <c r="BJ7" s="24"/>
      <c r="BK7" s="24"/>
      <c r="BL7" s="24"/>
      <c r="BM7" s="25"/>
      <c r="BN7" s="11" t="s">
        <v>59</v>
      </c>
      <c r="BO7" s="177" t="s">
        <v>56</v>
      </c>
      <c r="BP7" s="179" t="s">
        <v>57</v>
      </c>
      <c r="BQ7" s="181" t="s">
        <v>52</v>
      </c>
      <c r="BR7" s="155" t="s">
        <v>58</v>
      </c>
      <c r="BS7" s="125"/>
    </row>
    <row r="8" spans="1:71" s="1" customFormat="1" ht="33" customHeight="1">
      <c r="B8" s="1" t="s">
        <v>11</v>
      </c>
      <c r="C8" s="102"/>
      <c r="D8" s="127"/>
      <c r="E8" s="129"/>
      <c r="F8" s="132"/>
      <c r="G8" s="133" t="s">
        <v>11</v>
      </c>
      <c r="H8" s="133" t="s">
        <v>12</v>
      </c>
      <c r="I8" s="134"/>
      <c r="J8" s="136" t="s">
        <v>2</v>
      </c>
      <c r="K8" s="137" t="s">
        <v>3</v>
      </c>
      <c r="L8" s="159" t="s">
        <v>9</v>
      </c>
      <c r="M8" s="148" t="s">
        <v>20</v>
      </c>
      <c r="N8" s="147" t="s">
        <v>5</v>
      </c>
      <c r="O8" s="147" t="s">
        <v>16</v>
      </c>
      <c r="P8" s="147" t="s">
        <v>8</v>
      </c>
      <c r="Q8" s="147" t="s">
        <v>24</v>
      </c>
      <c r="R8" s="149"/>
      <c r="S8" s="147"/>
      <c r="T8" s="149"/>
      <c r="U8" s="147"/>
      <c r="V8" s="143"/>
      <c r="W8" s="146"/>
      <c r="X8" s="146"/>
      <c r="Y8" s="143"/>
      <c r="Z8" s="143"/>
      <c r="AA8" s="143"/>
      <c r="AB8" s="143"/>
      <c r="AC8" s="153"/>
      <c r="AD8" s="153"/>
      <c r="AE8" s="143" t="s">
        <v>4</v>
      </c>
      <c r="AF8" s="151" t="s">
        <v>5</v>
      </c>
      <c r="AG8" s="143" t="s">
        <v>16</v>
      </c>
      <c r="AH8" s="143" t="s">
        <v>21</v>
      </c>
      <c r="AI8" s="146"/>
      <c r="AJ8" s="144" t="s">
        <v>43</v>
      </c>
      <c r="AK8" s="154" t="s">
        <v>66</v>
      </c>
      <c r="AL8" s="175"/>
      <c r="AM8" s="183"/>
      <c r="AN8" s="138"/>
      <c r="AO8" s="140"/>
      <c r="AP8" s="140"/>
      <c r="AQ8" s="138"/>
      <c r="AR8" s="140"/>
      <c r="AS8" s="142"/>
      <c r="AT8" s="138"/>
      <c r="AU8" s="99"/>
      <c r="AV8" s="165"/>
      <c r="AW8" s="166"/>
      <c r="AX8" s="166"/>
      <c r="AY8" s="166"/>
      <c r="AZ8" s="166"/>
      <c r="BA8" s="166"/>
      <c r="BB8" s="166"/>
      <c r="BC8" s="166"/>
      <c r="BD8" s="167"/>
      <c r="BE8" s="169"/>
      <c r="BF8" s="169"/>
      <c r="BG8" s="12"/>
      <c r="BH8" s="26"/>
      <c r="BI8" s="28"/>
      <c r="BJ8" s="28"/>
      <c r="BK8" s="28"/>
      <c r="BL8" s="28"/>
      <c r="BM8" s="27"/>
      <c r="BN8" s="12"/>
      <c r="BO8" s="178"/>
      <c r="BP8" s="180"/>
      <c r="BQ8" s="182"/>
      <c r="BR8" s="156"/>
      <c r="BS8" s="125"/>
    </row>
    <row r="9" spans="1:71" s="1" customFormat="1" ht="24.75" customHeight="1">
      <c r="C9" s="102"/>
      <c r="D9" s="127"/>
      <c r="E9" s="129"/>
      <c r="F9" s="132"/>
      <c r="G9" s="133"/>
      <c r="H9" s="133"/>
      <c r="I9" s="134"/>
      <c r="J9" s="136"/>
      <c r="K9" s="137"/>
      <c r="L9" s="160"/>
      <c r="M9" s="161"/>
      <c r="N9" s="147"/>
      <c r="O9" s="147"/>
      <c r="P9" s="147"/>
      <c r="Q9" s="147"/>
      <c r="R9" s="149"/>
      <c r="S9" s="147"/>
      <c r="T9" s="149"/>
      <c r="U9" s="147"/>
      <c r="V9" s="143"/>
      <c r="W9" s="146"/>
      <c r="X9" s="146"/>
      <c r="Y9" s="143"/>
      <c r="Z9" s="143"/>
      <c r="AA9" s="143"/>
      <c r="AB9" s="143"/>
      <c r="AC9" s="153"/>
      <c r="AD9" s="153"/>
      <c r="AE9" s="143"/>
      <c r="AF9" s="151"/>
      <c r="AG9" s="143"/>
      <c r="AH9" s="143"/>
      <c r="AI9" s="146"/>
      <c r="AJ9" s="146"/>
      <c r="AK9" s="170"/>
      <c r="AL9" s="175"/>
      <c r="AM9" s="183"/>
      <c r="AN9" s="138"/>
      <c r="AO9" s="140"/>
      <c r="AP9" s="140"/>
      <c r="AQ9" s="138"/>
      <c r="AR9" s="140"/>
      <c r="AS9" s="142"/>
      <c r="AT9" s="138"/>
      <c r="AU9" s="99"/>
      <c r="AV9" s="171" t="s">
        <v>27</v>
      </c>
      <c r="AW9" s="171" t="s">
        <v>65</v>
      </c>
      <c r="AX9" s="168" t="s">
        <v>289</v>
      </c>
      <c r="AY9" s="171" t="s">
        <v>290</v>
      </c>
      <c r="AZ9" s="168" t="s">
        <v>291</v>
      </c>
      <c r="BA9" s="168" t="s">
        <v>60</v>
      </c>
      <c r="BB9" s="171" t="s">
        <v>61</v>
      </c>
      <c r="BC9" s="171" t="s">
        <v>62</v>
      </c>
      <c r="BD9" s="171" t="s">
        <v>82</v>
      </c>
      <c r="BE9" s="169"/>
      <c r="BF9" s="169"/>
      <c r="BG9" s="12"/>
      <c r="BH9" s="11" t="s">
        <v>27</v>
      </c>
      <c r="BI9" s="11" t="s">
        <v>65</v>
      </c>
      <c r="BJ9" s="11" t="s">
        <v>60</v>
      </c>
      <c r="BK9" s="11" t="s">
        <v>61</v>
      </c>
      <c r="BL9" s="11" t="s">
        <v>62</v>
      </c>
      <c r="BM9" s="11" t="s">
        <v>63</v>
      </c>
      <c r="BN9" s="12"/>
      <c r="BO9" s="178"/>
      <c r="BP9" s="180"/>
      <c r="BQ9" s="182"/>
      <c r="BR9" s="156"/>
      <c r="BS9" s="125"/>
    </row>
    <row r="10" spans="1:71" s="1" customFormat="1" ht="45.75" customHeight="1">
      <c r="C10" s="102"/>
      <c r="D10" s="127"/>
      <c r="E10" s="130"/>
      <c r="F10" s="132"/>
      <c r="G10" s="131"/>
      <c r="H10" s="131"/>
      <c r="I10" s="135"/>
      <c r="J10" s="157"/>
      <c r="K10" s="158"/>
      <c r="L10" s="160"/>
      <c r="M10" s="161"/>
      <c r="N10" s="148"/>
      <c r="O10" s="148"/>
      <c r="P10" s="148"/>
      <c r="Q10" s="148"/>
      <c r="R10" s="150"/>
      <c r="S10" s="148"/>
      <c r="T10" s="150"/>
      <c r="U10" s="148"/>
      <c r="V10" s="144"/>
      <c r="W10" s="146"/>
      <c r="X10" s="146"/>
      <c r="Y10" s="144"/>
      <c r="Z10" s="144"/>
      <c r="AA10" s="144"/>
      <c r="AB10" s="144"/>
      <c r="AC10" s="154"/>
      <c r="AD10" s="154"/>
      <c r="AE10" s="144"/>
      <c r="AF10" s="152"/>
      <c r="AG10" s="144"/>
      <c r="AH10" s="144"/>
      <c r="AI10" s="146"/>
      <c r="AJ10" s="146"/>
      <c r="AK10" s="170"/>
      <c r="AL10" s="176"/>
      <c r="AM10" s="184"/>
      <c r="AN10" s="139"/>
      <c r="AO10" s="141"/>
      <c r="AP10" s="141"/>
      <c r="AQ10" s="139"/>
      <c r="AR10" s="141"/>
      <c r="AS10" s="142"/>
      <c r="AT10" s="139"/>
      <c r="AU10" s="99" t="s">
        <v>35</v>
      </c>
      <c r="AV10" s="168"/>
      <c r="AW10" s="168"/>
      <c r="AX10" s="169"/>
      <c r="AY10" s="168"/>
      <c r="AZ10" s="169"/>
      <c r="BA10" s="169"/>
      <c r="BB10" s="168"/>
      <c r="BC10" s="168"/>
      <c r="BD10" s="168"/>
      <c r="BE10" s="169"/>
      <c r="BF10" s="169"/>
      <c r="BG10" s="12"/>
      <c r="BH10" s="12"/>
      <c r="BI10" s="12"/>
      <c r="BJ10" s="12"/>
      <c r="BK10" s="12"/>
      <c r="BL10" s="12"/>
      <c r="BM10" s="12"/>
      <c r="BN10" s="15"/>
      <c r="BO10" s="178"/>
      <c r="BP10" s="180"/>
      <c r="BQ10" s="182"/>
      <c r="BR10" s="156"/>
      <c r="BS10" s="126"/>
    </row>
    <row r="11" spans="1:71" s="40" customFormat="1" ht="24.75" customHeight="1">
      <c r="A11" s="40" t="s">
        <v>36</v>
      </c>
      <c r="B11" s="100" t="s">
        <v>30</v>
      </c>
      <c r="D11" s="40" t="s">
        <v>310</v>
      </c>
      <c r="E11" s="40" t="s">
        <v>76</v>
      </c>
      <c r="F11" s="40" t="s">
        <v>36</v>
      </c>
      <c r="G11" s="40" t="s">
        <v>30</v>
      </c>
      <c r="H11" s="40" t="s">
        <v>79</v>
      </c>
      <c r="I11" s="82" t="s">
        <v>73</v>
      </c>
      <c r="J11" s="40" t="s">
        <v>32</v>
      </c>
      <c r="K11" s="40" t="s">
        <v>28</v>
      </c>
      <c r="L11" s="41" t="s">
        <v>33</v>
      </c>
      <c r="M11" s="42">
        <v>7061</v>
      </c>
      <c r="N11" s="42"/>
      <c r="O11" s="42"/>
      <c r="P11" s="42"/>
      <c r="Q11" s="42"/>
      <c r="R11" s="41">
        <v>1</v>
      </c>
      <c r="S11" s="42">
        <f>(J11*400)+(K11*100)+L11</f>
        <v>7061</v>
      </c>
      <c r="T11" s="41" t="s">
        <v>34</v>
      </c>
      <c r="U11" s="42">
        <f>(M11*T11)+(N11*T11)+(O11*T11)+(P11*T11)+(Q11*T11)</f>
        <v>706100</v>
      </c>
      <c r="AC11" s="43"/>
      <c r="AD11" s="43">
        <f>AA11*AC11</f>
        <v>0</v>
      </c>
      <c r="AK11" s="43">
        <f>(AD11*AJ11)/100</f>
        <v>0</v>
      </c>
      <c r="AL11" s="40">
        <f>AD11-AK11</f>
        <v>0</v>
      </c>
      <c r="AM11" s="90"/>
      <c r="AN11" s="43">
        <f>AL11+U11</f>
        <v>706100</v>
      </c>
      <c r="AP11" s="40">
        <v>0</v>
      </c>
      <c r="AQ11" s="43">
        <v>706100</v>
      </c>
      <c r="AR11" s="40">
        <v>0.01</v>
      </c>
      <c r="AT11" s="43">
        <f>(AQ11*AR11)/100</f>
        <v>70.61</v>
      </c>
      <c r="AU11" s="82" t="s">
        <v>77</v>
      </c>
      <c r="AV11" s="40" t="s">
        <v>39</v>
      </c>
      <c r="AW11" s="40" t="s">
        <v>37</v>
      </c>
      <c r="AY11" s="40" t="s">
        <v>73</v>
      </c>
      <c r="BB11" s="40" t="s">
        <v>74</v>
      </c>
      <c r="BC11" s="40" t="s">
        <v>75</v>
      </c>
      <c r="BE11" s="40" t="s">
        <v>78</v>
      </c>
      <c r="BF11" s="40" t="s">
        <v>38</v>
      </c>
    </row>
    <row r="12" spans="1:71" s="44" customFormat="1" ht="17.25" customHeight="1">
      <c r="B12" s="101"/>
      <c r="C12" s="44">
        <v>1</v>
      </c>
      <c r="D12" s="44">
        <v>1731</v>
      </c>
      <c r="E12" s="44" t="s">
        <v>103</v>
      </c>
      <c r="F12" s="44" t="s">
        <v>368</v>
      </c>
      <c r="G12" s="44">
        <v>12</v>
      </c>
      <c r="H12" s="44" t="s">
        <v>369</v>
      </c>
      <c r="I12" s="83" t="s">
        <v>280</v>
      </c>
      <c r="J12" s="44" t="s">
        <v>160</v>
      </c>
      <c r="K12" s="44" t="s">
        <v>28</v>
      </c>
      <c r="L12" s="45" t="s">
        <v>207</v>
      </c>
      <c r="M12" s="46">
        <v>9875</v>
      </c>
      <c r="N12" s="46"/>
      <c r="O12" s="46"/>
      <c r="P12" s="46"/>
      <c r="Q12" s="46"/>
      <c r="R12" s="45">
        <v>1</v>
      </c>
      <c r="S12" s="46">
        <v>9875</v>
      </c>
      <c r="T12" s="45" t="s">
        <v>232</v>
      </c>
      <c r="U12" s="46">
        <v>1234375</v>
      </c>
      <c r="AC12" s="47"/>
      <c r="AD12" s="47"/>
      <c r="AK12" s="47"/>
      <c r="AM12" s="91"/>
      <c r="AN12" s="47">
        <v>1234375</v>
      </c>
      <c r="AQ12" s="47">
        <f>AN12</f>
        <v>1234375</v>
      </c>
      <c r="AS12" s="44" t="s">
        <v>284</v>
      </c>
      <c r="AT12" s="44">
        <f t="shared" ref="AT12:AT66" si="0">(AQ12*AR12)/100</f>
        <v>0</v>
      </c>
      <c r="AU12" s="83" t="s">
        <v>284</v>
      </c>
      <c r="AV12" s="44" t="s">
        <v>234</v>
      </c>
      <c r="AW12" s="44" t="s">
        <v>28</v>
      </c>
      <c r="AX12" s="44" t="s">
        <v>35</v>
      </c>
      <c r="BA12" s="44" t="s">
        <v>294</v>
      </c>
      <c r="BB12" s="44" t="s">
        <v>295</v>
      </c>
      <c r="BC12" s="44" t="s">
        <v>293</v>
      </c>
      <c r="BE12" s="48" t="s">
        <v>35</v>
      </c>
      <c r="BF12" s="44" t="s">
        <v>370</v>
      </c>
      <c r="BO12" s="49"/>
      <c r="BS12" s="50"/>
    </row>
    <row r="13" spans="1:71" s="44" customFormat="1" ht="17.25" customHeight="1">
      <c r="B13" s="101"/>
      <c r="C13" s="44">
        <v>2</v>
      </c>
      <c r="D13" s="44">
        <v>1732</v>
      </c>
      <c r="E13" s="44" t="s">
        <v>103</v>
      </c>
      <c r="F13" s="44" t="s">
        <v>371</v>
      </c>
      <c r="G13" s="44">
        <v>13</v>
      </c>
      <c r="H13" s="44" t="s">
        <v>372</v>
      </c>
      <c r="I13" s="83" t="s">
        <v>280</v>
      </c>
      <c r="J13" s="44" t="s">
        <v>160</v>
      </c>
      <c r="K13" s="44" t="s">
        <v>28</v>
      </c>
      <c r="L13" s="45" t="s">
        <v>28</v>
      </c>
      <c r="M13" s="46">
        <v>9802</v>
      </c>
      <c r="N13" s="46"/>
      <c r="O13" s="46"/>
      <c r="P13" s="46"/>
      <c r="Q13" s="46"/>
      <c r="R13" s="45">
        <v>1</v>
      </c>
      <c r="S13" s="46">
        <v>9802</v>
      </c>
      <c r="T13" s="45" t="s">
        <v>232</v>
      </c>
      <c r="U13" s="46">
        <v>1225250</v>
      </c>
      <c r="AC13" s="47"/>
      <c r="AD13" s="47"/>
      <c r="AK13" s="47"/>
      <c r="AM13" s="91"/>
      <c r="AN13" s="47">
        <v>1225250</v>
      </c>
      <c r="AQ13" s="47">
        <f t="shared" ref="AQ13:AQ73" si="1">AN13</f>
        <v>1225250</v>
      </c>
      <c r="AS13" s="44" t="s">
        <v>284</v>
      </c>
      <c r="AT13" s="44">
        <f t="shared" si="0"/>
        <v>0</v>
      </c>
      <c r="AU13" s="83" t="s">
        <v>284</v>
      </c>
      <c r="AV13" s="44" t="s">
        <v>234</v>
      </c>
      <c r="AW13" s="44" t="s">
        <v>28</v>
      </c>
      <c r="AX13" s="44" t="s">
        <v>35</v>
      </c>
      <c r="BA13" s="44" t="s">
        <v>294</v>
      </c>
      <c r="BB13" s="44" t="s">
        <v>295</v>
      </c>
      <c r="BC13" s="44" t="s">
        <v>293</v>
      </c>
      <c r="BE13" s="48" t="s">
        <v>35</v>
      </c>
      <c r="BF13" s="44" t="s">
        <v>373</v>
      </c>
      <c r="BO13" s="49"/>
      <c r="BS13" s="50"/>
    </row>
    <row r="14" spans="1:71" s="44" customFormat="1" ht="17.25" customHeight="1">
      <c r="B14" s="101"/>
      <c r="C14" s="44">
        <v>3</v>
      </c>
      <c r="D14" s="44">
        <v>2069</v>
      </c>
      <c r="E14" s="44" t="s">
        <v>103</v>
      </c>
      <c r="F14" s="44" t="s">
        <v>403</v>
      </c>
      <c r="G14" s="44">
        <v>6</v>
      </c>
      <c r="H14" s="44" t="s">
        <v>404</v>
      </c>
      <c r="I14" s="83" t="s">
        <v>280</v>
      </c>
      <c r="J14" s="44" t="s">
        <v>170</v>
      </c>
      <c r="K14" s="44" t="s">
        <v>30</v>
      </c>
      <c r="L14" s="45" t="s">
        <v>281</v>
      </c>
      <c r="M14" s="46">
        <v>13700</v>
      </c>
      <c r="N14" s="46"/>
      <c r="O14" s="46"/>
      <c r="P14" s="46"/>
      <c r="Q14" s="46"/>
      <c r="R14" s="45">
        <v>1</v>
      </c>
      <c r="S14" s="46">
        <v>13700</v>
      </c>
      <c r="T14" s="45" t="s">
        <v>207</v>
      </c>
      <c r="U14" s="46">
        <v>1027500</v>
      </c>
      <c r="AC14" s="47"/>
      <c r="AD14" s="47"/>
      <c r="AK14" s="47"/>
      <c r="AM14" s="91"/>
      <c r="AN14" s="47">
        <v>1027500</v>
      </c>
      <c r="AQ14" s="47">
        <f t="shared" si="1"/>
        <v>1027500</v>
      </c>
      <c r="AS14" s="44" t="s">
        <v>285</v>
      </c>
      <c r="AT14" s="44">
        <f t="shared" si="0"/>
        <v>0</v>
      </c>
      <c r="AU14" s="83" t="s">
        <v>285</v>
      </c>
      <c r="AV14" s="44" t="s">
        <v>234</v>
      </c>
      <c r="AW14" s="44" t="s">
        <v>28</v>
      </c>
      <c r="AX14" s="44" t="s">
        <v>35</v>
      </c>
      <c r="BA14" s="44" t="s">
        <v>296</v>
      </c>
      <c r="BB14" s="44" t="s">
        <v>295</v>
      </c>
      <c r="BC14" s="44" t="s">
        <v>293</v>
      </c>
      <c r="BE14" s="48" t="s">
        <v>35</v>
      </c>
      <c r="BF14" s="44" t="s">
        <v>405</v>
      </c>
      <c r="BO14" s="49"/>
      <c r="BS14" s="50"/>
    </row>
    <row r="15" spans="1:71" s="44" customFormat="1" ht="17.25" customHeight="1">
      <c r="B15" s="101"/>
      <c r="C15" s="44">
        <v>4</v>
      </c>
      <c r="D15" s="44">
        <v>2644</v>
      </c>
      <c r="E15" s="44" t="s">
        <v>103</v>
      </c>
      <c r="F15" s="44" t="s">
        <v>406</v>
      </c>
      <c r="G15" s="44">
        <v>9</v>
      </c>
      <c r="H15" s="44" t="s">
        <v>407</v>
      </c>
      <c r="I15" s="83" t="s">
        <v>280</v>
      </c>
      <c r="J15" s="44" t="s">
        <v>175</v>
      </c>
      <c r="K15" s="44" t="s">
        <v>140</v>
      </c>
      <c r="L15" s="45" t="s">
        <v>201</v>
      </c>
      <c r="M15" s="46">
        <v>16368</v>
      </c>
      <c r="N15" s="46"/>
      <c r="O15" s="46"/>
      <c r="P15" s="46"/>
      <c r="Q15" s="46"/>
      <c r="R15" s="45">
        <v>1</v>
      </c>
      <c r="S15" s="46">
        <v>16368</v>
      </c>
      <c r="T15" s="45" t="s">
        <v>34</v>
      </c>
      <c r="U15" s="46">
        <v>1636800</v>
      </c>
      <c r="AC15" s="47"/>
      <c r="AD15" s="47"/>
      <c r="AK15" s="47"/>
      <c r="AM15" s="91"/>
      <c r="AN15" s="47">
        <v>1636800</v>
      </c>
      <c r="AQ15" s="47">
        <f t="shared" si="1"/>
        <v>1636800</v>
      </c>
      <c r="AS15" s="44" t="s">
        <v>408</v>
      </c>
      <c r="AT15" s="44">
        <f t="shared" si="0"/>
        <v>0</v>
      </c>
      <c r="AU15" s="83" t="s">
        <v>408</v>
      </c>
      <c r="AV15" s="44" t="s">
        <v>234</v>
      </c>
      <c r="AW15" s="44" t="s">
        <v>28</v>
      </c>
      <c r="AX15" s="44" t="s">
        <v>35</v>
      </c>
      <c r="BA15" s="44" t="s">
        <v>296</v>
      </c>
      <c r="BB15" s="44" t="s">
        <v>295</v>
      </c>
      <c r="BC15" s="44" t="s">
        <v>293</v>
      </c>
      <c r="BE15" s="48" t="s">
        <v>35</v>
      </c>
      <c r="BF15" s="44" t="s">
        <v>409</v>
      </c>
      <c r="BO15" s="49"/>
      <c r="BS15" s="50"/>
    </row>
    <row r="16" spans="1:71" s="44" customFormat="1" ht="17.25" customHeight="1">
      <c r="B16" s="101"/>
      <c r="C16" s="44">
        <v>5</v>
      </c>
      <c r="D16" s="44">
        <v>2645</v>
      </c>
      <c r="E16" s="44" t="s">
        <v>103</v>
      </c>
      <c r="F16" s="44" t="s">
        <v>410</v>
      </c>
      <c r="G16" s="44">
        <v>10</v>
      </c>
      <c r="H16" s="44" t="s">
        <v>411</v>
      </c>
      <c r="I16" s="83" t="s">
        <v>280</v>
      </c>
      <c r="J16" s="44" t="s">
        <v>151</v>
      </c>
      <c r="K16" s="44" t="s">
        <v>30</v>
      </c>
      <c r="L16" s="45" t="s">
        <v>174</v>
      </c>
      <c r="M16" s="46">
        <v>5739</v>
      </c>
      <c r="N16" s="46"/>
      <c r="O16" s="46"/>
      <c r="P16" s="46"/>
      <c r="Q16" s="46"/>
      <c r="R16" s="45">
        <v>1</v>
      </c>
      <c r="S16" s="46">
        <v>5739</v>
      </c>
      <c r="T16" s="45" t="s">
        <v>34</v>
      </c>
      <c r="U16" s="46">
        <v>573900</v>
      </c>
      <c r="AC16" s="47"/>
      <c r="AD16" s="47"/>
      <c r="AK16" s="47"/>
      <c r="AM16" s="91"/>
      <c r="AN16" s="47">
        <v>573900</v>
      </c>
      <c r="AQ16" s="47">
        <f t="shared" si="1"/>
        <v>573900</v>
      </c>
      <c r="AS16" s="44" t="s">
        <v>408</v>
      </c>
      <c r="AT16" s="44">
        <f t="shared" si="0"/>
        <v>0</v>
      </c>
      <c r="AU16" s="83" t="s">
        <v>408</v>
      </c>
      <c r="AV16" s="44" t="s">
        <v>234</v>
      </c>
      <c r="AW16" s="44" t="s">
        <v>28</v>
      </c>
      <c r="AX16" s="44" t="s">
        <v>35</v>
      </c>
      <c r="BA16" s="44" t="s">
        <v>296</v>
      </c>
      <c r="BB16" s="44" t="s">
        <v>295</v>
      </c>
      <c r="BC16" s="44" t="s">
        <v>293</v>
      </c>
      <c r="BE16" s="48" t="s">
        <v>35</v>
      </c>
      <c r="BF16" s="44" t="s">
        <v>412</v>
      </c>
      <c r="BO16" s="49"/>
      <c r="BS16" s="50"/>
    </row>
    <row r="17" spans="2:71" s="44" customFormat="1" ht="17.25" customHeight="1">
      <c r="B17" s="101"/>
      <c r="C17" s="44">
        <v>6</v>
      </c>
      <c r="D17" s="44">
        <v>2646</v>
      </c>
      <c r="E17" s="44" t="s">
        <v>103</v>
      </c>
      <c r="F17" s="44" t="s">
        <v>413</v>
      </c>
      <c r="G17" s="44">
        <v>12</v>
      </c>
      <c r="H17" s="44" t="s">
        <v>414</v>
      </c>
      <c r="I17" s="83" t="s">
        <v>280</v>
      </c>
      <c r="J17" s="44" t="s">
        <v>189</v>
      </c>
      <c r="K17" s="44" t="s">
        <v>28</v>
      </c>
      <c r="L17" s="45" t="s">
        <v>169</v>
      </c>
      <c r="M17" s="46">
        <v>21833</v>
      </c>
      <c r="N17" s="46"/>
      <c r="O17" s="46"/>
      <c r="P17" s="46"/>
      <c r="Q17" s="46"/>
      <c r="R17" s="45">
        <v>1</v>
      </c>
      <c r="S17" s="46">
        <v>21833</v>
      </c>
      <c r="T17" s="45" t="s">
        <v>239</v>
      </c>
      <c r="U17" s="46">
        <v>6004075</v>
      </c>
      <c r="AC17" s="47"/>
      <c r="AD17" s="47"/>
      <c r="AK17" s="47"/>
      <c r="AM17" s="91"/>
      <c r="AN17" s="47">
        <v>6004075</v>
      </c>
      <c r="AQ17" s="47">
        <f t="shared" si="1"/>
        <v>6004075</v>
      </c>
      <c r="AS17" s="44" t="s">
        <v>284</v>
      </c>
      <c r="AT17" s="44">
        <f t="shared" si="0"/>
        <v>0</v>
      </c>
      <c r="AU17" s="83" t="s">
        <v>284</v>
      </c>
      <c r="AV17" s="44" t="s">
        <v>234</v>
      </c>
      <c r="AW17" s="44" t="s">
        <v>28</v>
      </c>
      <c r="AX17" s="44" t="s">
        <v>35</v>
      </c>
      <c r="BA17" s="44" t="s">
        <v>294</v>
      </c>
      <c r="BB17" s="44" t="s">
        <v>295</v>
      </c>
      <c r="BC17" s="44" t="s">
        <v>293</v>
      </c>
      <c r="BE17" s="48" t="s">
        <v>35</v>
      </c>
      <c r="BF17" s="44" t="s">
        <v>415</v>
      </c>
      <c r="BO17" s="49"/>
      <c r="BS17" s="50"/>
    </row>
    <row r="18" spans="2:71" s="44" customFormat="1" ht="17.25" customHeight="1">
      <c r="B18" s="101"/>
      <c r="C18" s="44">
        <v>7</v>
      </c>
      <c r="D18" s="44">
        <v>2647</v>
      </c>
      <c r="E18" s="44" t="s">
        <v>103</v>
      </c>
      <c r="F18" s="44" t="s">
        <v>416</v>
      </c>
      <c r="G18" s="44">
        <v>13</v>
      </c>
      <c r="H18" s="44" t="s">
        <v>417</v>
      </c>
      <c r="I18" s="83" t="s">
        <v>280</v>
      </c>
      <c r="J18" s="44" t="s">
        <v>168</v>
      </c>
      <c r="K18" s="44" t="s">
        <v>281</v>
      </c>
      <c r="L18" s="45" t="s">
        <v>143</v>
      </c>
      <c r="M18" s="46">
        <v>12806</v>
      </c>
      <c r="N18" s="46"/>
      <c r="O18" s="46"/>
      <c r="P18" s="46"/>
      <c r="Q18" s="46"/>
      <c r="R18" s="45">
        <v>1</v>
      </c>
      <c r="S18" s="46">
        <v>12806</v>
      </c>
      <c r="T18" s="45" t="s">
        <v>239</v>
      </c>
      <c r="U18" s="46">
        <v>3521650</v>
      </c>
      <c r="AC18" s="47"/>
      <c r="AD18" s="47"/>
      <c r="AK18" s="47"/>
      <c r="AM18" s="91"/>
      <c r="AN18" s="47">
        <v>3521650</v>
      </c>
      <c r="AQ18" s="47">
        <f t="shared" si="1"/>
        <v>3521650</v>
      </c>
      <c r="AS18" s="44" t="s">
        <v>418</v>
      </c>
      <c r="AT18" s="44">
        <f t="shared" si="0"/>
        <v>0</v>
      </c>
      <c r="AU18" s="83" t="s">
        <v>418</v>
      </c>
      <c r="AV18" s="44" t="s">
        <v>234</v>
      </c>
      <c r="AW18" s="44" t="s">
        <v>28</v>
      </c>
      <c r="AX18" s="44" t="s">
        <v>35</v>
      </c>
      <c r="BA18" s="44" t="s">
        <v>294</v>
      </c>
      <c r="BB18" s="44" t="s">
        <v>295</v>
      </c>
      <c r="BC18" s="44" t="s">
        <v>293</v>
      </c>
      <c r="BE18" s="48" t="s">
        <v>35</v>
      </c>
      <c r="BF18" s="44" t="s">
        <v>419</v>
      </c>
      <c r="BO18" s="49"/>
      <c r="BS18" s="50"/>
    </row>
    <row r="19" spans="2:71" s="44" customFormat="1" ht="17.25" customHeight="1">
      <c r="B19" s="101"/>
      <c r="C19" s="44">
        <v>8</v>
      </c>
      <c r="D19" s="44">
        <v>2667</v>
      </c>
      <c r="E19" s="44" t="s">
        <v>103</v>
      </c>
      <c r="F19" s="44" t="s">
        <v>424</v>
      </c>
      <c r="G19" s="44">
        <v>2</v>
      </c>
      <c r="H19" s="44" t="s">
        <v>425</v>
      </c>
      <c r="I19" s="83" t="s">
        <v>280</v>
      </c>
      <c r="J19" s="44" t="s">
        <v>174</v>
      </c>
      <c r="K19" s="44" t="s">
        <v>30</v>
      </c>
      <c r="L19" s="45" t="s">
        <v>141</v>
      </c>
      <c r="M19" s="46">
        <v>15704</v>
      </c>
      <c r="N19" s="46"/>
      <c r="O19" s="46"/>
      <c r="P19" s="46"/>
      <c r="Q19" s="46"/>
      <c r="R19" s="45">
        <v>1</v>
      </c>
      <c r="S19" s="46">
        <v>15704</v>
      </c>
      <c r="T19" s="45" t="s">
        <v>240</v>
      </c>
      <c r="U19" s="46">
        <v>4711200</v>
      </c>
      <c r="AC19" s="47"/>
      <c r="AD19" s="47"/>
      <c r="AK19" s="47"/>
      <c r="AM19" s="91"/>
      <c r="AN19" s="47">
        <v>4711200</v>
      </c>
      <c r="AQ19" s="47">
        <f t="shared" si="1"/>
        <v>4711200</v>
      </c>
      <c r="AS19" s="44" t="s">
        <v>285</v>
      </c>
      <c r="AT19" s="44">
        <f t="shared" si="0"/>
        <v>0</v>
      </c>
      <c r="AU19" s="83" t="s">
        <v>285</v>
      </c>
      <c r="AV19" s="44" t="s">
        <v>234</v>
      </c>
      <c r="AW19" s="44" t="s">
        <v>28</v>
      </c>
      <c r="AX19" s="44" t="s">
        <v>35</v>
      </c>
      <c r="BA19" s="44" t="s">
        <v>296</v>
      </c>
      <c r="BB19" s="44" t="s">
        <v>295</v>
      </c>
      <c r="BC19" s="44" t="s">
        <v>293</v>
      </c>
      <c r="BE19" s="48" t="s">
        <v>35</v>
      </c>
      <c r="BF19" s="44" t="s">
        <v>426</v>
      </c>
      <c r="BO19" s="49"/>
      <c r="BS19" s="50"/>
    </row>
    <row r="20" spans="2:71" s="44" customFormat="1" ht="17.25" customHeight="1">
      <c r="B20" s="101"/>
      <c r="C20" s="44">
        <v>9</v>
      </c>
      <c r="D20" s="44">
        <v>2669</v>
      </c>
      <c r="E20" s="44" t="s">
        <v>103</v>
      </c>
      <c r="F20" s="44" t="s">
        <v>427</v>
      </c>
      <c r="G20" s="44">
        <v>14</v>
      </c>
      <c r="H20" s="44" t="s">
        <v>428</v>
      </c>
      <c r="I20" s="83" t="s">
        <v>280</v>
      </c>
      <c r="J20" s="44" t="s">
        <v>174</v>
      </c>
      <c r="K20" s="44" t="s">
        <v>281</v>
      </c>
      <c r="L20" s="45" t="s">
        <v>212</v>
      </c>
      <c r="M20" s="46">
        <v>15680</v>
      </c>
      <c r="N20" s="46"/>
      <c r="O20" s="46"/>
      <c r="P20" s="46"/>
      <c r="Q20" s="46"/>
      <c r="R20" s="45">
        <v>1</v>
      </c>
      <c r="S20" s="46">
        <v>15680</v>
      </c>
      <c r="T20" s="45" t="s">
        <v>239</v>
      </c>
      <c r="U20" s="46">
        <v>4312000</v>
      </c>
      <c r="AC20" s="47"/>
      <c r="AD20" s="47"/>
      <c r="AK20" s="47"/>
      <c r="AM20" s="91"/>
      <c r="AN20" s="47">
        <v>4312000</v>
      </c>
      <c r="AQ20" s="47">
        <f t="shared" si="1"/>
        <v>4312000</v>
      </c>
      <c r="AS20" s="44" t="s">
        <v>429</v>
      </c>
      <c r="AT20" s="44">
        <f t="shared" si="0"/>
        <v>0</v>
      </c>
      <c r="AU20" s="83" t="s">
        <v>429</v>
      </c>
      <c r="AV20" s="44" t="s">
        <v>234</v>
      </c>
      <c r="AW20" s="44" t="s">
        <v>28</v>
      </c>
      <c r="AX20" s="44" t="s">
        <v>35</v>
      </c>
      <c r="BA20" s="44" t="s">
        <v>294</v>
      </c>
      <c r="BB20" s="44" t="s">
        <v>295</v>
      </c>
      <c r="BC20" s="44" t="s">
        <v>293</v>
      </c>
      <c r="BE20" s="48" t="s">
        <v>35</v>
      </c>
      <c r="BF20" s="44" t="s">
        <v>430</v>
      </c>
      <c r="BO20" s="49"/>
      <c r="BS20" s="50"/>
    </row>
    <row r="21" spans="2:71" s="44" customFormat="1" ht="17.25" customHeight="1">
      <c r="B21" s="101"/>
      <c r="C21" s="44">
        <v>10</v>
      </c>
      <c r="D21" s="44">
        <v>2670</v>
      </c>
      <c r="E21" s="44" t="s">
        <v>103</v>
      </c>
      <c r="F21" s="44" t="s">
        <v>431</v>
      </c>
      <c r="G21" s="44">
        <v>16</v>
      </c>
      <c r="H21" s="44" t="s">
        <v>432</v>
      </c>
      <c r="I21" s="83" t="s">
        <v>280</v>
      </c>
      <c r="J21" s="44" t="s">
        <v>178</v>
      </c>
      <c r="K21" s="44" t="s">
        <v>30</v>
      </c>
      <c r="L21" s="45" t="s">
        <v>202</v>
      </c>
      <c r="M21" s="46">
        <v>17369</v>
      </c>
      <c r="N21" s="46"/>
      <c r="O21" s="46"/>
      <c r="P21" s="46"/>
      <c r="Q21" s="46"/>
      <c r="R21" s="45">
        <v>1</v>
      </c>
      <c r="S21" s="46">
        <v>17369</v>
      </c>
      <c r="T21" s="45" t="s">
        <v>34</v>
      </c>
      <c r="U21" s="46">
        <v>1736900</v>
      </c>
      <c r="AC21" s="47"/>
      <c r="AD21" s="47"/>
      <c r="AK21" s="47"/>
      <c r="AM21" s="91"/>
      <c r="AN21" s="47">
        <v>1736900</v>
      </c>
      <c r="AQ21" s="47">
        <f t="shared" si="1"/>
        <v>1736900</v>
      </c>
      <c r="AS21" s="44" t="s">
        <v>284</v>
      </c>
      <c r="AT21" s="44">
        <f t="shared" si="0"/>
        <v>0</v>
      </c>
      <c r="AU21" s="83" t="s">
        <v>284</v>
      </c>
      <c r="AV21" s="44" t="s">
        <v>234</v>
      </c>
      <c r="AW21" s="44" t="s">
        <v>28</v>
      </c>
      <c r="AX21" s="44" t="s">
        <v>35</v>
      </c>
      <c r="BA21" s="44" t="s">
        <v>294</v>
      </c>
      <c r="BB21" s="44" t="s">
        <v>295</v>
      </c>
      <c r="BC21" s="44" t="s">
        <v>293</v>
      </c>
      <c r="BE21" s="48" t="s">
        <v>35</v>
      </c>
      <c r="BF21" s="44" t="s">
        <v>433</v>
      </c>
      <c r="BO21" s="49"/>
      <c r="BS21" s="50"/>
    </row>
    <row r="22" spans="2:71" s="44" customFormat="1" ht="17.25" customHeight="1">
      <c r="B22" s="101"/>
      <c r="C22" s="44">
        <v>11</v>
      </c>
      <c r="D22" s="44">
        <v>2671</v>
      </c>
      <c r="E22" s="44" t="s">
        <v>103</v>
      </c>
      <c r="F22" s="44" t="s">
        <v>434</v>
      </c>
      <c r="G22" s="44">
        <v>19</v>
      </c>
      <c r="H22" s="44" t="s">
        <v>435</v>
      </c>
      <c r="I22" s="83" t="s">
        <v>280</v>
      </c>
      <c r="J22" s="44" t="s">
        <v>157</v>
      </c>
      <c r="K22" s="44" t="s">
        <v>281</v>
      </c>
      <c r="L22" s="45" t="s">
        <v>152</v>
      </c>
      <c r="M22" s="46">
        <v>8415</v>
      </c>
      <c r="N22" s="46"/>
      <c r="O22" s="46"/>
      <c r="P22" s="46"/>
      <c r="Q22" s="46"/>
      <c r="R22" s="45">
        <v>1</v>
      </c>
      <c r="S22" s="46">
        <v>8415</v>
      </c>
      <c r="T22" s="45" t="s">
        <v>34</v>
      </c>
      <c r="U22" s="46">
        <v>841500</v>
      </c>
      <c r="AC22" s="47"/>
      <c r="AD22" s="47"/>
      <c r="AK22" s="47"/>
      <c r="AM22" s="91"/>
      <c r="AN22" s="47">
        <v>841500</v>
      </c>
      <c r="AQ22" s="47">
        <f t="shared" si="1"/>
        <v>841500</v>
      </c>
      <c r="AS22" s="44" t="s">
        <v>284</v>
      </c>
      <c r="AT22" s="44">
        <f t="shared" si="0"/>
        <v>0</v>
      </c>
      <c r="AU22" s="83" t="s">
        <v>284</v>
      </c>
      <c r="AV22" s="44" t="s">
        <v>234</v>
      </c>
      <c r="AW22" s="44" t="s">
        <v>28</v>
      </c>
      <c r="AX22" s="44" t="s">
        <v>35</v>
      </c>
      <c r="BA22" s="44" t="s">
        <v>294</v>
      </c>
      <c r="BB22" s="44" t="s">
        <v>295</v>
      </c>
      <c r="BC22" s="44" t="s">
        <v>293</v>
      </c>
      <c r="BE22" s="48" t="s">
        <v>35</v>
      </c>
      <c r="BF22" s="44" t="s">
        <v>436</v>
      </c>
      <c r="BO22" s="49"/>
      <c r="BS22" s="50"/>
    </row>
    <row r="23" spans="2:71" s="44" customFormat="1" ht="17.25" customHeight="1">
      <c r="B23" s="101"/>
      <c r="C23" s="44">
        <v>12</v>
      </c>
      <c r="D23" s="44">
        <v>2672</v>
      </c>
      <c r="E23" s="44" t="s">
        <v>103</v>
      </c>
      <c r="F23" s="44" t="s">
        <v>437</v>
      </c>
      <c r="G23" s="44">
        <v>21</v>
      </c>
      <c r="H23" s="44" t="s">
        <v>438</v>
      </c>
      <c r="I23" s="83" t="s">
        <v>280</v>
      </c>
      <c r="J23" s="44" t="s">
        <v>144</v>
      </c>
      <c r="K23" s="44" t="s">
        <v>30</v>
      </c>
      <c r="L23" s="45" t="s">
        <v>206</v>
      </c>
      <c r="M23" s="46">
        <v>2974</v>
      </c>
      <c r="N23" s="46"/>
      <c r="O23" s="46"/>
      <c r="P23" s="46"/>
      <c r="Q23" s="46"/>
      <c r="R23" s="45">
        <v>1</v>
      </c>
      <c r="S23" s="46">
        <v>2974</v>
      </c>
      <c r="T23" s="45" t="s">
        <v>207</v>
      </c>
      <c r="U23" s="46">
        <v>223050</v>
      </c>
      <c r="AC23" s="47"/>
      <c r="AD23" s="47"/>
      <c r="AK23" s="47"/>
      <c r="AM23" s="91"/>
      <c r="AN23" s="47">
        <v>223050</v>
      </c>
      <c r="AQ23" s="47">
        <f t="shared" si="1"/>
        <v>223050</v>
      </c>
      <c r="AS23" s="44" t="s">
        <v>284</v>
      </c>
      <c r="AT23" s="44">
        <f t="shared" si="0"/>
        <v>0</v>
      </c>
      <c r="AU23" s="83" t="s">
        <v>284</v>
      </c>
      <c r="AV23" s="44" t="s">
        <v>234</v>
      </c>
      <c r="AW23" s="44" t="s">
        <v>28</v>
      </c>
      <c r="AX23" s="44" t="s">
        <v>35</v>
      </c>
      <c r="BA23" s="44" t="s">
        <v>294</v>
      </c>
      <c r="BB23" s="44" t="s">
        <v>295</v>
      </c>
      <c r="BC23" s="44" t="s">
        <v>293</v>
      </c>
      <c r="BE23" s="48" t="s">
        <v>35</v>
      </c>
      <c r="BF23" s="44" t="s">
        <v>439</v>
      </c>
      <c r="BO23" s="49"/>
      <c r="BS23" s="50"/>
    </row>
    <row r="24" spans="2:71" s="44" customFormat="1" ht="17.25" customHeight="1">
      <c r="B24" s="101"/>
      <c r="C24" s="44">
        <v>13</v>
      </c>
      <c r="D24" s="44">
        <v>2754</v>
      </c>
      <c r="E24" s="44" t="s">
        <v>103</v>
      </c>
      <c r="F24" s="44" t="s">
        <v>442</v>
      </c>
      <c r="G24" s="44">
        <v>11</v>
      </c>
      <c r="H24" s="44" t="s">
        <v>443</v>
      </c>
      <c r="I24" s="83" t="s">
        <v>280</v>
      </c>
      <c r="J24" s="44" t="s">
        <v>162</v>
      </c>
      <c r="K24" s="44" t="s">
        <v>30</v>
      </c>
      <c r="L24" s="45" t="s">
        <v>187</v>
      </c>
      <c r="M24" s="46">
        <v>10552</v>
      </c>
      <c r="N24" s="46"/>
      <c r="O24" s="46"/>
      <c r="P24" s="46"/>
      <c r="Q24" s="46"/>
      <c r="R24" s="45">
        <v>1</v>
      </c>
      <c r="S24" s="46">
        <v>10552</v>
      </c>
      <c r="T24" s="45" t="s">
        <v>239</v>
      </c>
      <c r="U24" s="46">
        <v>2901800</v>
      </c>
      <c r="AC24" s="47"/>
      <c r="AD24" s="47"/>
      <c r="AK24" s="47"/>
      <c r="AM24" s="91"/>
      <c r="AN24" s="47">
        <v>2901800</v>
      </c>
      <c r="AQ24" s="47">
        <f t="shared" si="1"/>
        <v>2901800</v>
      </c>
      <c r="AS24" s="44" t="s">
        <v>285</v>
      </c>
      <c r="AT24" s="44">
        <f t="shared" si="0"/>
        <v>0</v>
      </c>
      <c r="AU24" s="83" t="s">
        <v>285</v>
      </c>
      <c r="AV24" s="44" t="s">
        <v>234</v>
      </c>
      <c r="AW24" s="44" t="s">
        <v>28</v>
      </c>
      <c r="AX24" s="44" t="s">
        <v>35</v>
      </c>
      <c r="BA24" s="44" t="s">
        <v>296</v>
      </c>
      <c r="BB24" s="44" t="s">
        <v>295</v>
      </c>
      <c r="BC24" s="44" t="s">
        <v>293</v>
      </c>
      <c r="BE24" s="48" t="s">
        <v>35</v>
      </c>
      <c r="BF24" s="44" t="s">
        <v>444</v>
      </c>
      <c r="BO24" s="49"/>
      <c r="BS24" s="50"/>
    </row>
    <row r="25" spans="2:71" s="44" customFormat="1" ht="17.25" customHeight="1">
      <c r="B25" s="101"/>
      <c r="C25" s="44">
        <v>14</v>
      </c>
      <c r="D25" s="44">
        <v>2954</v>
      </c>
      <c r="E25" s="44" t="s">
        <v>103</v>
      </c>
      <c r="F25" s="44" t="s">
        <v>445</v>
      </c>
      <c r="G25" s="44">
        <v>33</v>
      </c>
      <c r="H25" s="44" t="s">
        <v>446</v>
      </c>
      <c r="I25" s="83" t="s">
        <v>280</v>
      </c>
      <c r="J25" s="44" t="s">
        <v>173</v>
      </c>
      <c r="K25" s="44" t="s">
        <v>281</v>
      </c>
      <c r="L25" s="45" t="s">
        <v>198</v>
      </c>
      <c r="M25" s="46">
        <v>15265</v>
      </c>
      <c r="N25" s="46"/>
      <c r="O25" s="46"/>
      <c r="P25" s="46"/>
      <c r="Q25" s="46"/>
      <c r="R25" s="45">
        <v>1</v>
      </c>
      <c r="S25" s="46">
        <v>15265</v>
      </c>
      <c r="T25" s="45" t="s">
        <v>239</v>
      </c>
      <c r="U25" s="46">
        <v>4197875</v>
      </c>
      <c r="AC25" s="47"/>
      <c r="AD25" s="47"/>
      <c r="AK25" s="47"/>
      <c r="AM25" s="91"/>
      <c r="AN25" s="47">
        <v>4197875</v>
      </c>
      <c r="AQ25" s="47">
        <f t="shared" si="1"/>
        <v>4197875</v>
      </c>
      <c r="AS25" s="44" t="s">
        <v>285</v>
      </c>
      <c r="AT25" s="44">
        <f t="shared" si="0"/>
        <v>0</v>
      </c>
      <c r="AU25" s="83" t="s">
        <v>285</v>
      </c>
      <c r="AV25" s="44" t="s">
        <v>234</v>
      </c>
      <c r="AW25" s="44" t="s">
        <v>28</v>
      </c>
      <c r="AX25" s="44" t="s">
        <v>35</v>
      </c>
      <c r="BA25" s="44" t="s">
        <v>296</v>
      </c>
      <c r="BB25" s="44" t="s">
        <v>295</v>
      </c>
      <c r="BC25" s="44" t="s">
        <v>293</v>
      </c>
      <c r="BE25" s="48" t="s">
        <v>35</v>
      </c>
      <c r="BF25" s="44" t="s">
        <v>447</v>
      </c>
      <c r="BO25" s="49"/>
      <c r="BS25" s="50"/>
    </row>
    <row r="26" spans="2:71" s="44" customFormat="1" ht="17.25" customHeight="1">
      <c r="B26" s="101"/>
      <c r="C26" s="44">
        <v>15</v>
      </c>
      <c r="D26" s="44">
        <v>2955</v>
      </c>
      <c r="E26" s="44" t="s">
        <v>103</v>
      </c>
      <c r="F26" s="44" t="s">
        <v>448</v>
      </c>
      <c r="G26" s="44">
        <v>34</v>
      </c>
      <c r="H26" s="44" t="s">
        <v>449</v>
      </c>
      <c r="I26" s="83" t="s">
        <v>280</v>
      </c>
      <c r="J26" s="44" t="s">
        <v>176</v>
      </c>
      <c r="K26" s="44" t="s">
        <v>30</v>
      </c>
      <c r="L26" s="45" t="s">
        <v>200</v>
      </c>
      <c r="M26" s="46">
        <v>16567</v>
      </c>
      <c r="N26" s="46"/>
      <c r="O26" s="46"/>
      <c r="P26" s="46"/>
      <c r="Q26" s="46"/>
      <c r="R26" s="45">
        <v>1</v>
      </c>
      <c r="S26" s="46">
        <v>16567</v>
      </c>
      <c r="T26" s="45" t="s">
        <v>239</v>
      </c>
      <c r="U26" s="46">
        <v>4555925</v>
      </c>
      <c r="AC26" s="47"/>
      <c r="AD26" s="47"/>
      <c r="AK26" s="47"/>
      <c r="AM26" s="91"/>
      <c r="AN26" s="47">
        <v>4555925</v>
      </c>
      <c r="AQ26" s="47">
        <f t="shared" si="1"/>
        <v>4555925</v>
      </c>
      <c r="AS26" s="44" t="s">
        <v>408</v>
      </c>
      <c r="AT26" s="44">
        <f t="shared" si="0"/>
        <v>0</v>
      </c>
      <c r="AU26" s="83" t="s">
        <v>408</v>
      </c>
      <c r="AV26" s="44" t="s">
        <v>234</v>
      </c>
      <c r="AW26" s="44" t="s">
        <v>28</v>
      </c>
      <c r="AX26" s="44" t="s">
        <v>35</v>
      </c>
      <c r="BA26" s="44" t="s">
        <v>296</v>
      </c>
      <c r="BB26" s="44" t="s">
        <v>295</v>
      </c>
      <c r="BC26" s="44" t="s">
        <v>293</v>
      </c>
      <c r="BE26" s="48" t="s">
        <v>35</v>
      </c>
      <c r="BF26" s="44" t="s">
        <v>450</v>
      </c>
      <c r="BO26" s="49"/>
      <c r="BS26" s="50"/>
    </row>
    <row r="27" spans="2:71" s="44" customFormat="1" ht="17.25" customHeight="1">
      <c r="B27" s="101"/>
      <c r="C27" s="44">
        <v>16</v>
      </c>
      <c r="D27" s="44">
        <v>2957</v>
      </c>
      <c r="E27" s="44" t="s">
        <v>103</v>
      </c>
      <c r="F27" s="44" t="s">
        <v>451</v>
      </c>
      <c r="G27" s="44">
        <v>28</v>
      </c>
      <c r="H27" s="44" t="s">
        <v>452</v>
      </c>
      <c r="I27" s="83" t="s">
        <v>280</v>
      </c>
      <c r="J27" s="44" t="s">
        <v>140</v>
      </c>
      <c r="K27" s="44" t="s">
        <v>281</v>
      </c>
      <c r="L27" s="45" t="s">
        <v>217</v>
      </c>
      <c r="M27" s="46">
        <v>1285</v>
      </c>
      <c r="N27" s="46"/>
      <c r="O27" s="46"/>
      <c r="P27" s="46"/>
      <c r="Q27" s="46"/>
      <c r="R27" s="45">
        <v>1</v>
      </c>
      <c r="S27" s="46">
        <v>1285</v>
      </c>
      <c r="T27" s="45" t="s">
        <v>207</v>
      </c>
      <c r="U27" s="46">
        <v>96375</v>
      </c>
      <c r="AC27" s="47"/>
      <c r="AD27" s="47"/>
      <c r="AK27" s="47"/>
      <c r="AM27" s="91"/>
      <c r="AN27" s="47">
        <v>96375</v>
      </c>
      <c r="AQ27" s="47">
        <f t="shared" si="1"/>
        <v>96375</v>
      </c>
      <c r="AS27" s="44" t="s">
        <v>408</v>
      </c>
      <c r="AT27" s="44">
        <f t="shared" si="0"/>
        <v>0</v>
      </c>
      <c r="AU27" s="83" t="s">
        <v>408</v>
      </c>
      <c r="AV27" s="44" t="s">
        <v>234</v>
      </c>
      <c r="AW27" s="44" t="s">
        <v>28</v>
      </c>
      <c r="AX27" s="44" t="s">
        <v>35</v>
      </c>
      <c r="BA27" s="44" t="s">
        <v>296</v>
      </c>
      <c r="BB27" s="44" t="s">
        <v>295</v>
      </c>
      <c r="BC27" s="44" t="s">
        <v>293</v>
      </c>
      <c r="BE27" s="48" t="s">
        <v>35</v>
      </c>
      <c r="BF27" s="44" t="s">
        <v>453</v>
      </c>
      <c r="BO27" s="49"/>
      <c r="BS27" s="50"/>
    </row>
    <row r="28" spans="2:71" s="44" customFormat="1" ht="17.25" customHeight="1">
      <c r="B28" s="101"/>
      <c r="C28" s="44">
        <v>17</v>
      </c>
      <c r="D28" s="44">
        <v>3102</v>
      </c>
      <c r="E28" s="44" t="s">
        <v>103</v>
      </c>
      <c r="F28" s="44" t="s">
        <v>454</v>
      </c>
      <c r="G28" s="44">
        <v>25</v>
      </c>
      <c r="H28" s="44" t="s">
        <v>455</v>
      </c>
      <c r="I28" s="83" t="s">
        <v>280</v>
      </c>
      <c r="J28" s="44" t="s">
        <v>30</v>
      </c>
      <c r="K28" s="44" t="s">
        <v>30</v>
      </c>
      <c r="L28" s="45" t="s">
        <v>212</v>
      </c>
      <c r="M28" s="46">
        <v>580</v>
      </c>
      <c r="N28" s="46"/>
      <c r="O28" s="46"/>
      <c r="P28" s="46"/>
      <c r="Q28" s="46"/>
      <c r="R28" s="45">
        <v>1</v>
      </c>
      <c r="S28" s="46">
        <v>580</v>
      </c>
      <c r="T28" s="45" t="s">
        <v>207</v>
      </c>
      <c r="U28" s="46">
        <v>43500</v>
      </c>
      <c r="AC28" s="47"/>
      <c r="AD28" s="47"/>
      <c r="AK28" s="47"/>
      <c r="AM28" s="91"/>
      <c r="AN28" s="47">
        <v>43500</v>
      </c>
      <c r="AQ28" s="47">
        <f t="shared" si="1"/>
        <v>43500</v>
      </c>
      <c r="AS28" s="44" t="s">
        <v>285</v>
      </c>
      <c r="AT28" s="44">
        <f t="shared" si="0"/>
        <v>0</v>
      </c>
      <c r="AU28" s="83" t="s">
        <v>285</v>
      </c>
      <c r="AV28" s="44" t="s">
        <v>234</v>
      </c>
      <c r="AW28" s="44" t="s">
        <v>28</v>
      </c>
      <c r="AX28" s="44" t="s">
        <v>35</v>
      </c>
      <c r="BA28" s="44" t="s">
        <v>296</v>
      </c>
      <c r="BB28" s="44" t="s">
        <v>295</v>
      </c>
      <c r="BC28" s="44" t="s">
        <v>293</v>
      </c>
      <c r="BE28" s="48" t="s">
        <v>35</v>
      </c>
      <c r="BF28" s="44" t="s">
        <v>456</v>
      </c>
      <c r="BO28" s="49"/>
      <c r="BS28" s="50"/>
    </row>
    <row r="29" spans="2:71" s="44" customFormat="1" ht="17.25" customHeight="1">
      <c r="B29" s="101"/>
      <c r="C29" s="44">
        <v>18</v>
      </c>
      <c r="D29" s="44">
        <v>3103</v>
      </c>
      <c r="E29" s="44" t="s">
        <v>103</v>
      </c>
      <c r="F29" s="44" t="s">
        <v>457</v>
      </c>
      <c r="G29" s="44">
        <v>26</v>
      </c>
      <c r="H29" s="44" t="s">
        <v>458</v>
      </c>
      <c r="I29" s="83" t="s">
        <v>280</v>
      </c>
      <c r="J29" s="44" t="s">
        <v>28</v>
      </c>
      <c r="K29" s="44" t="s">
        <v>28</v>
      </c>
      <c r="L29" s="45" t="s">
        <v>281</v>
      </c>
      <c r="M29" s="46">
        <v>1000</v>
      </c>
      <c r="N29" s="46"/>
      <c r="O29" s="46"/>
      <c r="P29" s="46"/>
      <c r="Q29" s="46"/>
      <c r="R29" s="45">
        <v>1</v>
      </c>
      <c r="S29" s="46">
        <v>1000</v>
      </c>
      <c r="T29" s="45" t="s">
        <v>207</v>
      </c>
      <c r="U29" s="46">
        <v>75000</v>
      </c>
      <c r="AC29" s="47"/>
      <c r="AD29" s="47"/>
      <c r="AK29" s="47"/>
      <c r="AM29" s="91"/>
      <c r="AN29" s="47">
        <v>75000</v>
      </c>
      <c r="AQ29" s="47">
        <f t="shared" si="1"/>
        <v>75000</v>
      </c>
      <c r="AS29" s="44" t="s">
        <v>408</v>
      </c>
      <c r="AT29" s="44">
        <f t="shared" si="0"/>
        <v>0</v>
      </c>
      <c r="AU29" s="83" t="s">
        <v>408</v>
      </c>
      <c r="AV29" s="44" t="s">
        <v>234</v>
      </c>
      <c r="AW29" s="44" t="s">
        <v>28</v>
      </c>
      <c r="AX29" s="44" t="s">
        <v>35</v>
      </c>
      <c r="BA29" s="44" t="s">
        <v>296</v>
      </c>
      <c r="BB29" s="44" t="s">
        <v>295</v>
      </c>
      <c r="BC29" s="44" t="s">
        <v>293</v>
      </c>
      <c r="BE29" s="48" t="s">
        <v>35</v>
      </c>
      <c r="BF29" s="44" t="s">
        <v>459</v>
      </c>
      <c r="BO29" s="49"/>
      <c r="BS29" s="50"/>
    </row>
    <row r="30" spans="2:71" s="44" customFormat="1" ht="17.25" customHeight="1">
      <c r="B30" s="101"/>
      <c r="C30" s="44">
        <v>19</v>
      </c>
      <c r="D30" s="44">
        <v>3104</v>
      </c>
      <c r="E30" s="44" t="s">
        <v>103</v>
      </c>
      <c r="F30" s="44" t="s">
        <v>460</v>
      </c>
      <c r="G30" s="44">
        <v>27</v>
      </c>
      <c r="H30" s="44" t="s">
        <v>461</v>
      </c>
      <c r="I30" s="83" t="s">
        <v>280</v>
      </c>
      <c r="J30" s="44" t="s">
        <v>281</v>
      </c>
      <c r="K30" s="44" t="s">
        <v>140</v>
      </c>
      <c r="L30" s="45" t="s">
        <v>175</v>
      </c>
      <c r="M30" s="46">
        <v>340</v>
      </c>
      <c r="N30" s="46"/>
      <c r="O30" s="46"/>
      <c r="P30" s="46"/>
      <c r="Q30" s="46"/>
      <c r="R30" s="45">
        <v>1</v>
      </c>
      <c r="S30" s="46">
        <v>340</v>
      </c>
      <c r="T30" s="45" t="s">
        <v>207</v>
      </c>
      <c r="U30" s="46">
        <v>25500</v>
      </c>
      <c r="AC30" s="47"/>
      <c r="AD30" s="47"/>
      <c r="AK30" s="47"/>
      <c r="AM30" s="91"/>
      <c r="AN30" s="47">
        <v>25500</v>
      </c>
      <c r="AQ30" s="47">
        <f t="shared" si="1"/>
        <v>25500</v>
      </c>
      <c r="AS30" s="44" t="s">
        <v>285</v>
      </c>
      <c r="AT30" s="44">
        <f t="shared" si="0"/>
        <v>0</v>
      </c>
      <c r="AU30" s="83" t="s">
        <v>285</v>
      </c>
      <c r="AV30" s="44" t="s">
        <v>234</v>
      </c>
      <c r="AW30" s="44" t="s">
        <v>28</v>
      </c>
      <c r="AX30" s="44" t="s">
        <v>35</v>
      </c>
      <c r="BA30" s="44" t="s">
        <v>296</v>
      </c>
      <c r="BB30" s="44" t="s">
        <v>295</v>
      </c>
      <c r="BC30" s="44" t="s">
        <v>293</v>
      </c>
      <c r="BE30" s="48" t="s">
        <v>35</v>
      </c>
      <c r="BF30" s="44" t="s">
        <v>462</v>
      </c>
      <c r="BO30" s="49"/>
      <c r="BS30" s="50"/>
    </row>
    <row r="31" spans="2:71" s="44" customFormat="1" ht="17.25" customHeight="1">
      <c r="B31" s="101"/>
      <c r="C31" s="44">
        <v>20</v>
      </c>
      <c r="D31" s="44">
        <v>3181</v>
      </c>
      <c r="E31" s="44" t="s">
        <v>103</v>
      </c>
      <c r="F31" s="44" t="s">
        <v>464</v>
      </c>
      <c r="G31" s="44">
        <v>1</v>
      </c>
      <c r="H31" s="44" t="s">
        <v>465</v>
      </c>
      <c r="I31" s="83" t="s">
        <v>280</v>
      </c>
      <c r="J31" s="44" t="s">
        <v>167</v>
      </c>
      <c r="K31" s="44" t="s">
        <v>140</v>
      </c>
      <c r="L31" s="45" t="s">
        <v>169</v>
      </c>
      <c r="M31" s="46">
        <v>12733</v>
      </c>
      <c r="N31" s="46"/>
      <c r="O31" s="46"/>
      <c r="P31" s="46"/>
      <c r="Q31" s="46"/>
      <c r="R31" s="45">
        <v>1</v>
      </c>
      <c r="S31" s="46">
        <v>12733</v>
      </c>
      <c r="T31" s="45" t="s">
        <v>34</v>
      </c>
      <c r="U31" s="46">
        <v>1273300</v>
      </c>
      <c r="AC31" s="47"/>
      <c r="AD31" s="47"/>
      <c r="AK31" s="47"/>
      <c r="AM31" s="91"/>
      <c r="AN31" s="47">
        <v>1273300</v>
      </c>
      <c r="AQ31" s="47">
        <f t="shared" si="1"/>
        <v>1273300</v>
      </c>
      <c r="AS31" s="44" t="s">
        <v>418</v>
      </c>
      <c r="AT31" s="44">
        <f t="shared" si="0"/>
        <v>0</v>
      </c>
      <c r="AU31" s="83" t="s">
        <v>418</v>
      </c>
      <c r="AV31" s="44" t="s">
        <v>234</v>
      </c>
      <c r="AW31" s="44" t="s">
        <v>28</v>
      </c>
      <c r="AX31" s="44" t="s">
        <v>35</v>
      </c>
      <c r="BA31" s="44" t="s">
        <v>294</v>
      </c>
      <c r="BB31" s="44" t="s">
        <v>295</v>
      </c>
      <c r="BC31" s="44" t="s">
        <v>293</v>
      </c>
      <c r="BE31" s="48" t="s">
        <v>35</v>
      </c>
      <c r="BF31" s="44" t="s">
        <v>466</v>
      </c>
      <c r="BO31" s="49"/>
      <c r="BS31" s="50"/>
    </row>
    <row r="32" spans="2:71" s="44" customFormat="1" ht="17.25" customHeight="1">
      <c r="B32" s="101"/>
      <c r="C32" s="44">
        <v>21</v>
      </c>
      <c r="D32" s="44">
        <v>3182</v>
      </c>
      <c r="E32" s="44" t="s">
        <v>103</v>
      </c>
      <c r="F32" s="44" t="s">
        <v>467</v>
      </c>
      <c r="G32" s="44">
        <v>2</v>
      </c>
      <c r="H32" s="44" t="s">
        <v>468</v>
      </c>
      <c r="I32" s="83" t="s">
        <v>280</v>
      </c>
      <c r="J32" s="44" t="s">
        <v>175</v>
      </c>
      <c r="K32" s="44" t="s">
        <v>281</v>
      </c>
      <c r="L32" s="45" t="s">
        <v>223</v>
      </c>
      <c r="M32" s="46">
        <v>16091</v>
      </c>
      <c r="N32" s="46"/>
      <c r="O32" s="46"/>
      <c r="P32" s="46"/>
      <c r="Q32" s="46"/>
      <c r="R32" s="45">
        <v>1</v>
      </c>
      <c r="S32" s="46">
        <v>16091</v>
      </c>
      <c r="T32" s="45" t="s">
        <v>239</v>
      </c>
      <c r="U32" s="46">
        <v>4425025</v>
      </c>
      <c r="AC32" s="47"/>
      <c r="AD32" s="47"/>
      <c r="AK32" s="47"/>
      <c r="AM32" s="91"/>
      <c r="AN32" s="47">
        <v>4425025</v>
      </c>
      <c r="AQ32" s="47">
        <f t="shared" si="1"/>
        <v>4425025</v>
      </c>
      <c r="AS32" s="44" t="s">
        <v>284</v>
      </c>
      <c r="AT32" s="44">
        <f t="shared" si="0"/>
        <v>0</v>
      </c>
      <c r="AU32" s="83" t="s">
        <v>284</v>
      </c>
      <c r="AV32" s="44" t="s">
        <v>234</v>
      </c>
      <c r="AW32" s="44" t="s">
        <v>28</v>
      </c>
      <c r="AX32" s="44" t="s">
        <v>35</v>
      </c>
      <c r="BA32" s="44" t="s">
        <v>294</v>
      </c>
      <c r="BB32" s="44" t="s">
        <v>295</v>
      </c>
      <c r="BC32" s="44" t="s">
        <v>293</v>
      </c>
      <c r="BE32" s="48" t="s">
        <v>35</v>
      </c>
      <c r="BF32" s="44" t="s">
        <v>469</v>
      </c>
      <c r="BO32" s="49"/>
      <c r="BS32" s="50"/>
    </row>
    <row r="33" spans="2:71" s="44" customFormat="1" ht="17.25" customHeight="1">
      <c r="B33" s="101"/>
      <c r="C33" s="44">
        <v>22</v>
      </c>
      <c r="D33" s="44">
        <v>3183</v>
      </c>
      <c r="E33" s="44" t="s">
        <v>103</v>
      </c>
      <c r="F33" s="44" t="s">
        <v>470</v>
      </c>
      <c r="G33" s="44">
        <v>3</v>
      </c>
      <c r="H33" s="44" t="s">
        <v>471</v>
      </c>
      <c r="I33" s="83" t="s">
        <v>280</v>
      </c>
      <c r="J33" s="44" t="s">
        <v>172</v>
      </c>
      <c r="K33" s="44" t="s">
        <v>28</v>
      </c>
      <c r="L33" s="45" t="s">
        <v>191</v>
      </c>
      <c r="M33" s="46">
        <v>14656</v>
      </c>
      <c r="N33" s="46"/>
      <c r="O33" s="46"/>
      <c r="P33" s="46"/>
      <c r="Q33" s="46"/>
      <c r="R33" s="45">
        <v>1</v>
      </c>
      <c r="S33" s="46">
        <v>14656</v>
      </c>
      <c r="T33" s="45" t="s">
        <v>34</v>
      </c>
      <c r="U33" s="46">
        <v>1465600</v>
      </c>
      <c r="AC33" s="47"/>
      <c r="AD33" s="47"/>
      <c r="AK33" s="47"/>
      <c r="AM33" s="91"/>
      <c r="AN33" s="47">
        <v>1465600</v>
      </c>
      <c r="AQ33" s="47">
        <f t="shared" si="1"/>
        <v>1465600</v>
      </c>
      <c r="AS33" s="44" t="s">
        <v>429</v>
      </c>
      <c r="AT33" s="44">
        <f t="shared" si="0"/>
        <v>0</v>
      </c>
      <c r="AU33" s="83" t="s">
        <v>429</v>
      </c>
      <c r="AV33" s="44" t="s">
        <v>234</v>
      </c>
      <c r="AW33" s="44" t="s">
        <v>28</v>
      </c>
      <c r="AX33" s="44" t="s">
        <v>35</v>
      </c>
      <c r="BA33" s="44" t="s">
        <v>294</v>
      </c>
      <c r="BB33" s="44" t="s">
        <v>295</v>
      </c>
      <c r="BC33" s="44" t="s">
        <v>293</v>
      </c>
      <c r="BE33" s="48" t="s">
        <v>35</v>
      </c>
      <c r="BF33" s="44" t="s">
        <v>472</v>
      </c>
      <c r="BO33" s="49"/>
      <c r="BS33" s="50"/>
    </row>
    <row r="34" spans="2:71" s="44" customFormat="1" ht="17.25" customHeight="1">
      <c r="B34" s="101"/>
      <c r="C34" s="44">
        <v>23</v>
      </c>
      <c r="D34" s="44">
        <v>3185</v>
      </c>
      <c r="E34" s="44" t="s">
        <v>103</v>
      </c>
      <c r="F34" s="44" t="s">
        <v>473</v>
      </c>
      <c r="G34" s="44">
        <v>9</v>
      </c>
      <c r="H34" s="44" t="s">
        <v>474</v>
      </c>
      <c r="I34" s="83" t="s">
        <v>280</v>
      </c>
      <c r="J34" s="44" t="s">
        <v>156</v>
      </c>
      <c r="K34" s="44" t="s">
        <v>140</v>
      </c>
      <c r="L34" s="45" t="s">
        <v>226</v>
      </c>
      <c r="M34" s="46">
        <v>8394</v>
      </c>
      <c r="N34" s="46"/>
      <c r="O34" s="46"/>
      <c r="P34" s="46"/>
      <c r="Q34" s="46"/>
      <c r="R34" s="45">
        <v>1</v>
      </c>
      <c r="S34" s="46">
        <v>8394</v>
      </c>
      <c r="T34" s="45" t="s">
        <v>34</v>
      </c>
      <c r="U34" s="46">
        <v>839400</v>
      </c>
      <c r="AC34" s="47"/>
      <c r="AD34" s="47"/>
      <c r="AK34" s="47"/>
      <c r="AM34" s="91"/>
      <c r="AN34" s="47">
        <v>839400</v>
      </c>
      <c r="AQ34" s="47">
        <f t="shared" si="1"/>
        <v>839400</v>
      </c>
      <c r="AS34" s="44" t="s">
        <v>285</v>
      </c>
      <c r="AT34" s="44">
        <f t="shared" si="0"/>
        <v>0</v>
      </c>
      <c r="AU34" s="83" t="s">
        <v>285</v>
      </c>
      <c r="AV34" s="44" t="s">
        <v>234</v>
      </c>
      <c r="AW34" s="44" t="s">
        <v>28</v>
      </c>
      <c r="AX34" s="44" t="s">
        <v>35</v>
      </c>
      <c r="BA34" s="44" t="s">
        <v>296</v>
      </c>
      <c r="BB34" s="44" t="s">
        <v>295</v>
      </c>
      <c r="BC34" s="44" t="s">
        <v>293</v>
      </c>
      <c r="BE34" s="48" t="s">
        <v>35</v>
      </c>
      <c r="BF34" s="44" t="s">
        <v>475</v>
      </c>
      <c r="BO34" s="49"/>
      <c r="BS34" s="50"/>
    </row>
    <row r="35" spans="2:71" s="44" customFormat="1" ht="17.25" customHeight="1">
      <c r="B35" s="101"/>
      <c r="C35" s="44">
        <v>24</v>
      </c>
      <c r="D35" s="44">
        <v>3186</v>
      </c>
      <c r="E35" s="44" t="s">
        <v>103</v>
      </c>
      <c r="F35" s="44" t="s">
        <v>476</v>
      </c>
      <c r="G35" s="44">
        <v>10</v>
      </c>
      <c r="H35" s="44" t="s">
        <v>477</v>
      </c>
      <c r="I35" s="83" t="s">
        <v>280</v>
      </c>
      <c r="J35" s="44" t="s">
        <v>160</v>
      </c>
      <c r="K35" s="44" t="s">
        <v>28</v>
      </c>
      <c r="L35" s="45" t="s">
        <v>170</v>
      </c>
      <c r="M35" s="46">
        <v>9834</v>
      </c>
      <c r="N35" s="46"/>
      <c r="O35" s="46"/>
      <c r="P35" s="46"/>
      <c r="Q35" s="46"/>
      <c r="R35" s="45">
        <v>1</v>
      </c>
      <c r="S35" s="46">
        <v>9834</v>
      </c>
      <c r="T35" s="45" t="s">
        <v>240</v>
      </c>
      <c r="U35" s="46">
        <v>2950200</v>
      </c>
      <c r="AC35" s="47"/>
      <c r="AD35" s="47"/>
      <c r="AK35" s="47"/>
      <c r="AM35" s="91"/>
      <c r="AN35" s="47">
        <v>2950200</v>
      </c>
      <c r="AQ35" s="47">
        <f t="shared" si="1"/>
        <v>2950200</v>
      </c>
      <c r="AS35" s="44" t="s">
        <v>285</v>
      </c>
      <c r="AT35" s="44">
        <f t="shared" si="0"/>
        <v>0</v>
      </c>
      <c r="AU35" s="83" t="s">
        <v>285</v>
      </c>
      <c r="AV35" s="44" t="s">
        <v>234</v>
      </c>
      <c r="AW35" s="44" t="s">
        <v>28</v>
      </c>
      <c r="AX35" s="44" t="s">
        <v>35</v>
      </c>
      <c r="BA35" s="44" t="s">
        <v>296</v>
      </c>
      <c r="BB35" s="44" t="s">
        <v>295</v>
      </c>
      <c r="BC35" s="44" t="s">
        <v>293</v>
      </c>
      <c r="BE35" s="48" t="s">
        <v>35</v>
      </c>
      <c r="BF35" s="44" t="s">
        <v>478</v>
      </c>
      <c r="BO35" s="49"/>
      <c r="BS35" s="50"/>
    </row>
    <row r="36" spans="2:71" s="44" customFormat="1" ht="17.25" customHeight="1">
      <c r="B36" s="101"/>
      <c r="C36" s="44">
        <v>25</v>
      </c>
      <c r="D36" s="44">
        <v>3187</v>
      </c>
      <c r="E36" s="44" t="s">
        <v>103</v>
      </c>
      <c r="F36" s="44" t="s">
        <v>479</v>
      </c>
      <c r="G36" s="44">
        <v>7</v>
      </c>
      <c r="H36" s="44" t="s">
        <v>480</v>
      </c>
      <c r="I36" s="83" t="s">
        <v>280</v>
      </c>
      <c r="J36" s="44" t="s">
        <v>166</v>
      </c>
      <c r="K36" s="44" t="s">
        <v>140</v>
      </c>
      <c r="L36" s="45" t="s">
        <v>167</v>
      </c>
      <c r="M36" s="46">
        <v>12331</v>
      </c>
      <c r="N36" s="46"/>
      <c r="O36" s="46"/>
      <c r="P36" s="46"/>
      <c r="Q36" s="46"/>
      <c r="R36" s="45">
        <v>1</v>
      </c>
      <c r="S36" s="46">
        <v>12331</v>
      </c>
      <c r="T36" s="45" t="s">
        <v>34</v>
      </c>
      <c r="U36" s="46">
        <v>1233100</v>
      </c>
      <c r="AC36" s="47"/>
      <c r="AD36" s="47"/>
      <c r="AK36" s="47"/>
      <c r="AM36" s="91"/>
      <c r="AN36" s="47">
        <v>1233100</v>
      </c>
      <c r="AQ36" s="47">
        <f t="shared" si="1"/>
        <v>1233100</v>
      </c>
      <c r="AS36" s="44" t="s">
        <v>284</v>
      </c>
      <c r="AT36" s="44">
        <f t="shared" si="0"/>
        <v>0</v>
      </c>
      <c r="AU36" s="83" t="s">
        <v>284</v>
      </c>
      <c r="AV36" s="44" t="s">
        <v>234</v>
      </c>
      <c r="AW36" s="44" t="s">
        <v>28</v>
      </c>
      <c r="AX36" s="44" t="s">
        <v>35</v>
      </c>
      <c r="BA36" s="44" t="s">
        <v>294</v>
      </c>
      <c r="BB36" s="44" t="s">
        <v>295</v>
      </c>
      <c r="BC36" s="44" t="s">
        <v>293</v>
      </c>
      <c r="BE36" s="48" t="s">
        <v>35</v>
      </c>
      <c r="BF36" s="44" t="s">
        <v>481</v>
      </c>
      <c r="BO36" s="49"/>
      <c r="BS36" s="50"/>
    </row>
    <row r="37" spans="2:71" s="44" customFormat="1" ht="17.25" customHeight="1">
      <c r="B37" s="101"/>
      <c r="C37" s="44">
        <v>26</v>
      </c>
      <c r="D37" s="44">
        <v>3197</v>
      </c>
      <c r="E37" s="44" t="s">
        <v>103</v>
      </c>
      <c r="F37" s="44" t="s">
        <v>482</v>
      </c>
      <c r="G37" s="44">
        <v>37</v>
      </c>
      <c r="H37" s="44" t="s">
        <v>312</v>
      </c>
      <c r="I37" s="83" t="s">
        <v>280</v>
      </c>
      <c r="J37" s="44" t="s">
        <v>175</v>
      </c>
      <c r="K37" s="44" t="s">
        <v>28</v>
      </c>
      <c r="L37" s="45" t="s">
        <v>193</v>
      </c>
      <c r="M37" s="46">
        <v>16258</v>
      </c>
      <c r="N37" s="46"/>
      <c r="O37" s="46"/>
      <c r="P37" s="46"/>
      <c r="Q37" s="46"/>
      <c r="R37" s="45">
        <v>1</v>
      </c>
      <c r="S37" s="46">
        <v>16258</v>
      </c>
      <c r="T37" s="45" t="s">
        <v>34</v>
      </c>
      <c r="U37" s="46">
        <v>1625800</v>
      </c>
      <c r="AC37" s="47"/>
      <c r="AD37" s="47"/>
      <c r="AK37" s="47"/>
      <c r="AM37" s="91"/>
      <c r="AN37" s="47">
        <v>1625800</v>
      </c>
      <c r="AQ37" s="47">
        <f t="shared" si="1"/>
        <v>1625800</v>
      </c>
      <c r="AS37" s="44" t="s">
        <v>408</v>
      </c>
      <c r="AT37" s="44">
        <f t="shared" si="0"/>
        <v>0</v>
      </c>
      <c r="AU37" s="83" t="s">
        <v>408</v>
      </c>
      <c r="AV37" s="44" t="s">
        <v>234</v>
      </c>
      <c r="AW37" s="44" t="s">
        <v>28</v>
      </c>
      <c r="AX37" s="44" t="s">
        <v>35</v>
      </c>
      <c r="BA37" s="44" t="s">
        <v>296</v>
      </c>
      <c r="BB37" s="44" t="s">
        <v>295</v>
      </c>
      <c r="BC37" s="44" t="s">
        <v>293</v>
      </c>
      <c r="BE37" s="48" t="s">
        <v>35</v>
      </c>
      <c r="BF37" s="44" t="s">
        <v>483</v>
      </c>
      <c r="BO37" s="49"/>
      <c r="BS37" s="50"/>
    </row>
    <row r="38" spans="2:71" s="44" customFormat="1" ht="17.25" customHeight="1">
      <c r="B38" s="101"/>
      <c r="C38" s="44">
        <v>27</v>
      </c>
      <c r="D38" s="44">
        <v>3198</v>
      </c>
      <c r="E38" s="44" t="s">
        <v>103</v>
      </c>
      <c r="F38" s="44" t="s">
        <v>484</v>
      </c>
      <c r="G38" s="44">
        <v>39</v>
      </c>
      <c r="H38" s="44" t="s">
        <v>313</v>
      </c>
      <c r="I38" s="83" t="s">
        <v>280</v>
      </c>
      <c r="J38" s="44" t="s">
        <v>175</v>
      </c>
      <c r="K38" s="44" t="s">
        <v>281</v>
      </c>
      <c r="L38" s="45" t="s">
        <v>152</v>
      </c>
      <c r="M38" s="46">
        <v>16015</v>
      </c>
      <c r="N38" s="46"/>
      <c r="O38" s="46"/>
      <c r="P38" s="46"/>
      <c r="Q38" s="46"/>
      <c r="R38" s="45">
        <v>1</v>
      </c>
      <c r="S38" s="46">
        <v>16015</v>
      </c>
      <c r="T38" s="45" t="s">
        <v>34</v>
      </c>
      <c r="U38" s="46">
        <v>1601500</v>
      </c>
      <c r="AC38" s="47"/>
      <c r="AD38" s="47"/>
      <c r="AK38" s="47"/>
      <c r="AM38" s="91"/>
      <c r="AN38" s="47">
        <v>1601500</v>
      </c>
      <c r="AQ38" s="47">
        <f t="shared" si="1"/>
        <v>1601500</v>
      </c>
      <c r="AS38" s="44" t="s">
        <v>408</v>
      </c>
      <c r="AT38" s="44">
        <f t="shared" si="0"/>
        <v>0</v>
      </c>
      <c r="AU38" s="83" t="s">
        <v>408</v>
      </c>
      <c r="AV38" s="44" t="s">
        <v>234</v>
      </c>
      <c r="AW38" s="44" t="s">
        <v>28</v>
      </c>
      <c r="AX38" s="44" t="s">
        <v>35</v>
      </c>
      <c r="BA38" s="44" t="s">
        <v>296</v>
      </c>
      <c r="BB38" s="44" t="s">
        <v>295</v>
      </c>
      <c r="BC38" s="44" t="s">
        <v>293</v>
      </c>
      <c r="BE38" s="48" t="s">
        <v>35</v>
      </c>
      <c r="BF38" s="44" t="s">
        <v>485</v>
      </c>
      <c r="BO38" s="49"/>
      <c r="BS38" s="50"/>
    </row>
    <row r="39" spans="2:71" s="44" customFormat="1" ht="17.25" customHeight="1">
      <c r="B39" s="101"/>
      <c r="C39" s="44">
        <v>28</v>
      </c>
      <c r="D39" s="44">
        <v>3199</v>
      </c>
      <c r="E39" s="44" t="s">
        <v>103</v>
      </c>
      <c r="F39" s="44" t="s">
        <v>486</v>
      </c>
      <c r="G39" s="44">
        <v>22</v>
      </c>
      <c r="H39" s="44" t="s">
        <v>314</v>
      </c>
      <c r="I39" s="83" t="s">
        <v>280</v>
      </c>
      <c r="J39" s="44" t="s">
        <v>186</v>
      </c>
      <c r="K39" s="44" t="s">
        <v>28</v>
      </c>
      <c r="L39" s="45" t="s">
        <v>174</v>
      </c>
      <c r="M39" s="46">
        <v>20639</v>
      </c>
      <c r="N39" s="46"/>
      <c r="O39" s="46"/>
      <c r="P39" s="46"/>
      <c r="Q39" s="46"/>
      <c r="R39" s="45">
        <v>1</v>
      </c>
      <c r="S39" s="46">
        <v>20639</v>
      </c>
      <c r="T39" s="45" t="s">
        <v>34</v>
      </c>
      <c r="U39" s="46">
        <v>2063900</v>
      </c>
      <c r="AC39" s="47"/>
      <c r="AD39" s="47"/>
      <c r="AK39" s="47"/>
      <c r="AM39" s="91"/>
      <c r="AN39" s="47">
        <v>2063900</v>
      </c>
      <c r="AQ39" s="47">
        <f t="shared" si="1"/>
        <v>2063900</v>
      </c>
      <c r="AS39" s="44" t="s">
        <v>408</v>
      </c>
      <c r="AT39" s="44">
        <f t="shared" si="0"/>
        <v>0</v>
      </c>
      <c r="AU39" s="83" t="s">
        <v>408</v>
      </c>
      <c r="AV39" s="44" t="s">
        <v>234</v>
      </c>
      <c r="AW39" s="44" t="s">
        <v>28</v>
      </c>
      <c r="AX39" s="44" t="s">
        <v>35</v>
      </c>
      <c r="BA39" s="44" t="s">
        <v>296</v>
      </c>
      <c r="BB39" s="44" t="s">
        <v>295</v>
      </c>
      <c r="BC39" s="44" t="s">
        <v>293</v>
      </c>
      <c r="BE39" s="48" t="s">
        <v>35</v>
      </c>
      <c r="BF39" s="44" t="s">
        <v>487</v>
      </c>
      <c r="BO39" s="49"/>
      <c r="BS39" s="50"/>
    </row>
    <row r="40" spans="2:71" s="44" customFormat="1" ht="17.25" customHeight="1">
      <c r="B40" s="101"/>
      <c r="C40" s="44">
        <v>29</v>
      </c>
      <c r="D40" s="44">
        <v>3200</v>
      </c>
      <c r="E40" s="44" t="s">
        <v>103</v>
      </c>
      <c r="F40" s="44" t="s">
        <v>488</v>
      </c>
      <c r="G40" s="44">
        <v>24</v>
      </c>
      <c r="H40" s="44" t="s">
        <v>315</v>
      </c>
      <c r="I40" s="83" t="s">
        <v>280</v>
      </c>
      <c r="J40" s="44" t="s">
        <v>150</v>
      </c>
      <c r="K40" s="44" t="s">
        <v>28</v>
      </c>
      <c r="L40" s="45" t="s">
        <v>220</v>
      </c>
      <c r="M40" s="46">
        <v>5488</v>
      </c>
      <c r="N40" s="46"/>
      <c r="O40" s="46"/>
      <c r="P40" s="46"/>
      <c r="Q40" s="46"/>
      <c r="R40" s="45">
        <v>1</v>
      </c>
      <c r="S40" s="46">
        <v>5488</v>
      </c>
      <c r="T40" s="45" t="s">
        <v>34</v>
      </c>
      <c r="U40" s="46">
        <v>548800</v>
      </c>
      <c r="AC40" s="47"/>
      <c r="AD40" s="47"/>
      <c r="AK40" s="47"/>
      <c r="AM40" s="91"/>
      <c r="AN40" s="47">
        <v>548800</v>
      </c>
      <c r="AQ40" s="47">
        <f t="shared" si="1"/>
        <v>548800</v>
      </c>
      <c r="AS40" s="44" t="s">
        <v>408</v>
      </c>
      <c r="AT40" s="44">
        <f t="shared" si="0"/>
        <v>0</v>
      </c>
      <c r="AU40" s="83" t="s">
        <v>408</v>
      </c>
      <c r="AV40" s="44" t="s">
        <v>234</v>
      </c>
      <c r="AW40" s="44" t="s">
        <v>28</v>
      </c>
      <c r="AX40" s="44" t="s">
        <v>292</v>
      </c>
      <c r="BA40" s="44" t="s">
        <v>296</v>
      </c>
      <c r="BB40" s="44" t="s">
        <v>295</v>
      </c>
      <c r="BC40" s="44" t="s">
        <v>293</v>
      </c>
      <c r="BE40" s="48" t="s">
        <v>35</v>
      </c>
      <c r="BF40" s="44" t="s">
        <v>489</v>
      </c>
      <c r="BO40" s="49"/>
      <c r="BS40" s="50"/>
    </row>
    <row r="41" spans="2:71" s="44" customFormat="1" ht="17.25" customHeight="1">
      <c r="B41" s="101"/>
      <c r="C41" s="44">
        <v>30</v>
      </c>
      <c r="D41" s="44">
        <v>3201</v>
      </c>
      <c r="E41" s="44" t="s">
        <v>103</v>
      </c>
      <c r="F41" s="44" t="s">
        <v>490</v>
      </c>
      <c r="G41" s="44">
        <v>23</v>
      </c>
      <c r="H41" s="44" t="s">
        <v>316</v>
      </c>
      <c r="I41" s="83" t="s">
        <v>280</v>
      </c>
      <c r="J41" s="44" t="s">
        <v>161</v>
      </c>
      <c r="K41" s="44" t="s">
        <v>281</v>
      </c>
      <c r="L41" s="45" t="s">
        <v>33</v>
      </c>
      <c r="M41" s="46">
        <v>10061</v>
      </c>
      <c r="N41" s="46"/>
      <c r="O41" s="46"/>
      <c r="P41" s="46"/>
      <c r="Q41" s="46"/>
      <c r="R41" s="45">
        <v>1</v>
      </c>
      <c r="S41" s="46">
        <v>10061</v>
      </c>
      <c r="T41" s="45" t="s">
        <v>239</v>
      </c>
      <c r="U41" s="46">
        <v>2766775</v>
      </c>
      <c r="AC41" s="47"/>
      <c r="AD41" s="47"/>
      <c r="AK41" s="47"/>
      <c r="AM41" s="91"/>
      <c r="AN41" s="47">
        <v>2766775</v>
      </c>
      <c r="AQ41" s="47">
        <f t="shared" si="1"/>
        <v>2766775</v>
      </c>
      <c r="AS41" s="44" t="s">
        <v>284</v>
      </c>
      <c r="AT41" s="44">
        <f t="shared" si="0"/>
        <v>0</v>
      </c>
      <c r="AU41" s="83" t="s">
        <v>284</v>
      </c>
      <c r="AV41" s="44" t="s">
        <v>234</v>
      </c>
      <c r="AW41" s="44" t="s">
        <v>28</v>
      </c>
      <c r="AX41" s="44" t="s">
        <v>35</v>
      </c>
      <c r="BA41" s="44" t="s">
        <v>294</v>
      </c>
      <c r="BB41" s="44" t="s">
        <v>295</v>
      </c>
      <c r="BC41" s="44" t="s">
        <v>293</v>
      </c>
      <c r="BE41" s="48" t="s">
        <v>35</v>
      </c>
      <c r="BF41" s="44" t="s">
        <v>491</v>
      </c>
      <c r="BO41" s="49"/>
      <c r="BS41" s="50"/>
    </row>
    <row r="42" spans="2:71" s="44" customFormat="1" ht="17.25" customHeight="1">
      <c r="B42" s="101"/>
      <c r="C42" s="44">
        <v>31</v>
      </c>
      <c r="D42" s="44">
        <v>3202</v>
      </c>
      <c r="E42" s="44" t="s">
        <v>103</v>
      </c>
      <c r="F42" s="44" t="s">
        <v>492</v>
      </c>
      <c r="G42" s="44">
        <v>21</v>
      </c>
      <c r="H42" s="44" t="s">
        <v>317</v>
      </c>
      <c r="I42" s="83" t="s">
        <v>280</v>
      </c>
      <c r="J42" s="44" t="s">
        <v>161</v>
      </c>
      <c r="K42" s="44" t="s">
        <v>281</v>
      </c>
      <c r="L42" s="45" t="s">
        <v>150</v>
      </c>
      <c r="M42" s="46">
        <v>10013</v>
      </c>
      <c r="N42" s="46"/>
      <c r="O42" s="46"/>
      <c r="P42" s="46"/>
      <c r="Q42" s="46"/>
      <c r="R42" s="45">
        <v>1</v>
      </c>
      <c r="S42" s="46">
        <v>10013</v>
      </c>
      <c r="T42" s="45" t="s">
        <v>207</v>
      </c>
      <c r="U42" s="46">
        <v>750975</v>
      </c>
      <c r="AC42" s="47"/>
      <c r="AD42" s="47"/>
      <c r="AK42" s="47"/>
      <c r="AM42" s="91"/>
      <c r="AN42" s="47">
        <v>750975</v>
      </c>
      <c r="AQ42" s="47">
        <f t="shared" si="1"/>
        <v>750975</v>
      </c>
      <c r="AS42" s="44" t="s">
        <v>284</v>
      </c>
      <c r="AT42" s="44">
        <f t="shared" si="0"/>
        <v>0</v>
      </c>
      <c r="AU42" s="83" t="s">
        <v>284</v>
      </c>
      <c r="AV42" s="44" t="s">
        <v>234</v>
      </c>
      <c r="AW42" s="44" t="s">
        <v>28</v>
      </c>
      <c r="AX42" s="44" t="s">
        <v>35</v>
      </c>
      <c r="BA42" s="44" t="s">
        <v>294</v>
      </c>
      <c r="BB42" s="44" t="s">
        <v>295</v>
      </c>
      <c r="BC42" s="44" t="s">
        <v>293</v>
      </c>
      <c r="BE42" s="48" t="s">
        <v>35</v>
      </c>
      <c r="BF42" s="44" t="s">
        <v>493</v>
      </c>
      <c r="BO42" s="49"/>
      <c r="BS42" s="50"/>
    </row>
    <row r="43" spans="2:71" s="44" customFormat="1" ht="17.25" customHeight="1">
      <c r="B43" s="101"/>
      <c r="C43" s="44">
        <v>32</v>
      </c>
      <c r="D43" s="44">
        <v>3203</v>
      </c>
      <c r="E43" s="44" t="s">
        <v>103</v>
      </c>
      <c r="F43" s="44" t="s">
        <v>494</v>
      </c>
      <c r="G43" s="44">
        <v>20</v>
      </c>
      <c r="H43" s="44" t="s">
        <v>318</v>
      </c>
      <c r="I43" s="83" t="s">
        <v>280</v>
      </c>
      <c r="J43" s="44" t="s">
        <v>173</v>
      </c>
      <c r="K43" s="44" t="s">
        <v>30</v>
      </c>
      <c r="L43" s="45" t="s">
        <v>165</v>
      </c>
      <c r="M43" s="46">
        <v>15329</v>
      </c>
      <c r="N43" s="46"/>
      <c r="O43" s="46"/>
      <c r="P43" s="46"/>
      <c r="Q43" s="46"/>
      <c r="R43" s="45">
        <v>1</v>
      </c>
      <c r="S43" s="46">
        <v>15329</v>
      </c>
      <c r="T43" s="45" t="s">
        <v>34</v>
      </c>
      <c r="U43" s="46">
        <v>1532900</v>
      </c>
      <c r="AC43" s="47"/>
      <c r="AD43" s="47"/>
      <c r="AK43" s="47"/>
      <c r="AM43" s="91"/>
      <c r="AN43" s="47">
        <v>1532900</v>
      </c>
      <c r="AQ43" s="47">
        <f t="shared" si="1"/>
        <v>1532900</v>
      </c>
      <c r="AS43" s="44" t="s">
        <v>284</v>
      </c>
      <c r="AT43" s="44">
        <f t="shared" si="0"/>
        <v>0</v>
      </c>
      <c r="AU43" s="83" t="s">
        <v>284</v>
      </c>
      <c r="AV43" s="44" t="s">
        <v>234</v>
      </c>
      <c r="AW43" s="44" t="s">
        <v>28</v>
      </c>
      <c r="AX43" s="44" t="s">
        <v>35</v>
      </c>
      <c r="BA43" s="44" t="s">
        <v>294</v>
      </c>
      <c r="BB43" s="44" t="s">
        <v>295</v>
      </c>
      <c r="BC43" s="44" t="s">
        <v>293</v>
      </c>
      <c r="BE43" s="48" t="s">
        <v>35</v>
      </c>
      <c r="BF43" s="44" t="s">
        <v>495</v>
      </c>
      <c r="BO43" s="49"/>
      <c r="BS43" s="50"/>
    </row>
    <row r="44" spans="2:71" s="44" customFormat="1" ht="17.25" customHeight="1">
      <c r="B44" s="101"/>
      <c r="C44" s="44">
        <v>33</v>
      </c>
      <c r="D44" s="44">
        <v>3208</v>
      </c>
      <c r="E44" s="44" t="s">
        <v>103</v>
      </c>
      <c r="F44" s="44" t="s">
        <v>496</v>
      </c>
      <c r="G44" s="44">
        <v>31</v>
      </c>
      <c r="H44" s="44" t="s">
        <v>319</v>
      </c>
      <c r="I44" s="83" t="s">
        <v>280</v>
      </c>
      <c r="J44" s="44" t="s">
        <v>145</v>
      </c>
      <c r="K44" s="44" t="s">
        <v>30</v>
      </c>
      <c r="L44" s="45" t="s">
        <v>170</v>
      </c>
      <c r="M44" s="46">
        <v>3334</v>
      </c>
      <c r="N44" s="46"/>
      <c r="O44" s="46"/>
      <c r="P44" s="46"/>
      <c r="Q44" s="46"/>
      <c r="R44" s="45">
        <v>1</v>
      </c>
      <c r="S44" s="46">
        <v>3334</v>
      </c>
      <c r="T44" s="45" t="s">
        <v>34</v>
      </c>
      <c r="U44" s="46">
        <v>333400</v>
      </c>
      <c r="AC44" s="47"/>
      <c r="AD44" s="47"/>
      <c r="AK44" s="47"/>
      <c r="AM44" s="91"/>
      <c r="AN44" s="47">
        <v>333400</v>
      </c>
      <c r="AQ44" s="47">
        <f t="shared" si="1"/>
        <v>333400</v>
      </c>
      <c r="AS44" s="44" t="s">
        <v>408</v>
      </c>
      <c r="AT44" s="44">
        <f t="shared" si="0"/>
        <v>0</v>
      </c>
      <c r="AU44" s="83" t="s">
        <v>408</v>
      </c>
      <c r="AV44" s="44" t="s">
        <v>234</v>
      </c>
      <c r="AW44" s="44" t="s">
        <v>28</v>
      </c>
      <c r="AX44" s="44" t="s">
        <v>35</v>
      </c>
      <c r="BA44" s="44" t="s">
        <v>296</v>
      </c>
      <c r="BB44" s="44" t="s">
        <v>295</v>
      </c>
      <c r="BC44" s="44" t="s">
        <v>293</v>
      </c>
      <c r="BE44" s="48" t="s">
        <v>35</v>
      </c>
      <c r="BF44" s="44" t="s">
        <v>497</v>
      </c>
      <c r="BO44" s="49"/>
      <c r="BS44" s="50"/>
    </row>
    <row r="45" spans="2:71" s="44" customFormat="1" ht="17.25" customHeight="1">
      <c r="B45" s="101"/>
      <c r="C45" s="44">
        <v>34</v>
      </c>
      <c r="D45" s="44">
        <v>3209</v>
      </c>
      <c r="E45" s="44" t="s">
        <v>103</v>
      </c>
      <c r="F45" s="44" t="s">
        <v>498</v>
      </c>
      <c r="G45" s="44">
        <v>8</v>
      </c>
      <c r="H45" s="44" t="s">
        <v>320</v>
      </c>
      <c r="I45" s="83" t="s">
        <v>280</v>
      </c>
      <c r="J45" s="44" t="s">
        <v>154</v>
      </c>
      <c r="K45" s="44" t="s">
        <v>28</v>
      </c>
      <c r="L45" s="45" t="s">
        <v>147</v>
      </c>
      <c r="M45" s="46">
        <v>7410</v>
      </c>
      <c r="N45" s="46"/>
      <c r="O45" s="46"/>
      <c r="P45" s="46"/>
      <c r="Q45" s="46"/>
      <c r="R45" s="45">
        <v>1</v>
      </c>
      <c r="S45" s="46">
        <v>7410</v>
      </c>
      <c r="T45" s="45" t="s">
        <v>34</v>
      </c>
      <c r="U45" s="46">
        <v>741000</v>
      </c>
      <c r="AC45" s="47"/>
      <c r="AD45" s="47"/>
      <c r="AK45" s="47"/>
      <c r="AM45" s="91"/>
      <c r="AN45" s="47">
        <v>741000</v>
      </c>
      <c r="AQ45" s="47">
        <f t="shared" si="1"/>
        <v>741000</v>
      </c>
      <c r="AS45" s="44" t="s">
        <v>284</v>
      </c>
      <c r="AT45" s="44">
        <f t="shared" si="0"/>
        <v>0</v>
      </c>
      <c r="AU45" s="83" t="s">
        <v>284</v>
      </c>
      <c r="AV45" s="44" t="s">
        <v>234</v>
      </c>
      <c r="AW45" s="44" t="s">
        <v>28</v>
      </c>
      <c r="AX45" s="44" t="s">
        <v>35</v>
      </c>
      <c r="BA45" s="44" t="s">
        <v>294</v>
      </c>
      <c r="BB45" s="44" t="s">
        <v>295</v>
      </c>
      <c r="BC45" s="44" t="s">
        <v>293</v>
      </c>
      <c r="BE45" s="48" t="s">
        <v>35</v>
      </c>
      <c r="BF45" s="44" t="s">
        <v>499</v>
      </c>
      <c r="BO45" s="49"/>
      <c r="BS45" s="50"/>
    </row>
    <row r="46" spans="2:71" s="44" customFormat="1" ht="17.25" customHeight="1">
      <c r="B46" s="101"/>
      <c r="C46" s="44">
        <v>35</v>
      </c>
      <c r="D46" s="44">
        <v>3218</v>
      </c>
      <c r="E46" s="44" t="s">
        <v>103</v>
      </c>
      <c r="F46" s="44" t="s">
        <v>500</v>
      </c>
      <c r="G46" s="44">
        <v>23</v>
      </c>
      <c r="H46" s="44" t="s">
        <v>321</v>
      </c>
      <c r="I46" s="83" t="s">
        <v>280</v>
      </c>
      <c r="J46" s="44" t="s">
        <v>141</v>
      </c>
      <c r="K46" s="44" t="s">
        <v>28</v>
      </c>
      <c r="L46" s="45" t="s">
        <v>199</v>
      </c>
      <c r="M46" s="46">
        <v>1866</v>
      </c>
      <c r="N46" s="46"/>
      <c r="O46" s="46"/>
      <c r="P46" s="46"/>
      <c r="Q46" s="46"/>
      <c r="R46" s="45">
        <v>1</v>
      </c>
      <c r="S46" s="46">
        <v>1866</v>
      </c>
      <c r="T46" s="45" t="s">
        <v>233</v>
      </c>
      <c r="U46" s="46">
        <v>279900</v>
      </c>
      <c r="AC46" s="47"/>
      <c r="AD46" s="47"/>
      <c r="AK46" s="47"/>
      <c r="AM46" s="91"/>
      <c r="AN46" s="47">
        <v>279900</v>
      </c>
      <c r="AQ46" s="47">
        <f t="shared" si="1"/>
        <v>279900</v>
      </c>
      <c r="AS46" s="44" t="s">
        <v>284</v>
      </c>
      <c r="AT46" s="44">
        <f t="shared" si="0"/>
        <v>0</v>
      </c>
      <c r="AU46" s="83" t="s">
        <v>284</v>
      </c>
      <c r="AV46" s="44" t="s">
        <v>234</v>
      </c>
      <c r="AW46" s="44" t="s">
        <v>28</v>
      </c>
      <c r="AX46" s="44" t="s">
        <v>35</v>
      </c>
      <c r="BA46" s="44" t="s">
        <v>294</v>
      </c>
      <c r="BB46" s="44" t="s">
        <v>295</v>
      </c>
      <c r="BC46" s="44" t="s">
        <v>293</v>
      </c>
      <c r="BE46" s="48" t="s">
        <v>35</v>
      </c>
      <c r="BF46" s="44" t="s">
        <v>501</v>
      </c>
      <c r="BO46" s="49"/>
      <c r="BS46" s="50"/>
    </row>
    <row r="47" spans="2:71" s="44" customFormat="1" ht="17.25" customHeight="1">
      <c r="B47" s="101"/>
      <c r="C47" s="44">
        <v>36</v>
      </c>
      <c r="D47" s="44">
        <v>3219</v>
      </c>
      <c r="E47" s="44" t="s">
        <v>103</v>
      </c>
      <c r="F47" s="44" t="s">
        <v>502</v>
      </c>
      <c r="G47" s="44">
        <v>25</v>
      </c>
      <c r="H47" s="44" t="s">
        <v>322</v>
      </c>
      <c r="I47" s="83" t="s">
        <v>280</v>
      </c>
      <c r="J47" s="44" t="s">
        <v>162</v>
      </c>
      <c r="K47" s="44" t="s">
        <v>28</v>
      </c>
      <c r="L47" s="45" t="s">
        <v>171</v>
      </c>
      <c r="M47" s="46">
        <v>10635</v>
      </c>
      <c r="N47" s="46"/>
      <c r="O47" s="46"/>
      <c r="P47" s="46"/>
      <c r="Q47" s="46"/>
      <c r="R47" s="45">
        <v>1</v>
      </c>
      <c r="S47" s="46">
        <v>10635</v>
      </c>
      <c r="T47" s="45" t="s">
        <v>34</v>
      </c>
      <c r="U47" s="46">
        <v>1063500</v>
      </c>
      <c r="AC47" s="47"/>
      <c r="AD47" s="47"/>
      <c r="AK47" s="47"/>
      <c r="AM47" s="91"/>
      <c r="AN47" s="47">
        <v>1063500</v>
      </c>
      <c r="AQ47" s="47">
        <f t="shared" si="1"/>
        <v>1063500</v>
      </c>
      <c r="AS47" s="44" t="s">
        <v>284</v>
      </c>
      <c r="AT47" s="44">
        <f t="shared" si="0"/>
        <v>0</v>
      </c>
      <c r="AU47" s="83" t="s">
        <v>284</v>
      </c>
      <c r="AV47" s="44" t="s">
        <v>234</v>
      </c>
      <c r="AW47" s="44" t="s">
        <v>28</v>
      </c>
      <c r="AX47" s="44" t="s">
        <v>35</v>
      </c>
      <c r="BA47" s="44" t="s">
        <v>294</v>
      </c>
      <c r="BB47" s="44" t="s">
        <v>295</v>
      </c>
      <c r="BC47" s="44" t="s">
        <v>293</v>
      </c>
      <c r="BE47" s="48" t="s">
        <v>35</v>
      </c>
      <c r="BF47" s="44" t="s">
        <v>503</v>
      </c>
      <c r="BO47" s="49"/>
      <c r="BS47" s="50"/>
    </row>
    <row r="48" spans="2:71" s="44" customFormat="1" ht="17.25" customHeight="1">
      <c r="B48" s="101"/>
      <c r="C48" s="44">
        <v>37</v>
      </c>
      <c r="D48" s="44">
        <v>3224</v>
      </c>
      <c r="E48" s="44" t="s">
        <v>103</v>
      </c>
      <c r="F48" s="44" t="s">
        <v>504</v>
      </c>
      <c r="G48" s="44">
        <v>7</v>
      </c>
      <c r="H48" s="44" t="s">
        <v>323</v>
      </c>
      <c r="I48" s="83" t="s">
        <v>280</v>
      </c>
      <c r="J48" s="44" t="s">
        <v>155</v>
      </c>
      <c r="K48" s="44" t="s">
        <v>281</v>
      </c>
      <c r="L48" s="45" t="s">
        <v>218</v>
      </c>
      <c r="M48" s="46">
        <v>7686</v>
      </c>
      <c r="N48" s="46"/>
      <c r="O48" s="46"/>
      <c r="P48" s="46"/>
      <c r="Q48" s="46"/>
      <c r="R48" s="45">
        <v>1</v>
      </c>
      <c r="S48" s="46">
        <v>7686</v>
      </c>
      <c r="T48" s="45" t="s">
        <v>207</v>
      </c>
      <c r="U48" s="46">
        <v>576450</v>
      </c>
      <c r="AC48" s="47"/>
      <c r="AD48" s="47"/>
      <c r="AK48" s="47"/>
      <c r="AM48" s="91"/>
      <c r="AN48" s="47">
        <v>576450</v>
      </c>
      <c r="AQ48" s="47">
        <f t="shared" si="1"/>
        <v>576450</v>
      </c>
      <c r="AS48" s="44" t="s">
        <v>284</v>
      </c>
      <c r="AT48" s="44">
        <f t="shared" si="0"/>
        <v>0</v>
      </c>
      <c r="AU48" s="83" t="s">
        <v>284</v>
      </c>
      <c r="AV48" s="44" t="s">
        <v>234</v>
      </c>
      <c r="AW48" s="44" t="s">
        <v>28</v>
      </c>
      <c r="AX48" s="44" t="s">
        <v>35</v>
      </c>
      <c r="BA48" s="44" t="s">
        <v>294</v>
      </c>
      <c r="BB48" s="44" t="s">
        <v>295</v>
      </c>
      <c r="BC48" s="44" t="s">
        <v>293</v>
      </c>
      <c r="BE48" s="48" t="s">
        <v>35</v>
      </c>
      <c r="BF48" s="44" t="s">
        <v>505</v>
      </c>
      <c r="BO48" s="49"/>
      <c r="BS48" s="50"/>
    </row>
    <row r="49" spans="2:71" s="44" customFormat="1" ht="17.25" customHeight="1">
      <c r="B49" s="101"/>
      <c r="C49" s="44">
        <v>38</v>
      </c>
      <c r="D49" s="44">
        <v>3225</v>
      </c>
      <c r="E49" s="44" t="s">
        <v>103</v>
      </c>
      <c r="F49" s="44" t="s">
        <v>506</v>
      </c>
      <c r="G49" s="44">
        <v>8</v>
      </c>
      <c r="H49" s="44" t="s">
        <v>324</v>
      </c>
      <c r="I49" s="83" t="s">
        <v>280</v>
      </c>
      <c r="J49" s="44" t="s">
        <v>164</v>
      </c>
      <c r="K49" s="44" t="s">
        <v>28</v>
      </c>
      <c r="L49" s="45" t="s">
        <v>202</v>
      </c>
      <c r="M49" s="46">
        <v>11469</v>
      </c>
      <c r="N49" s="46"/>
      <c r="O49" s="46"/>
      <c r="P49" s="46"/>
      <c r="Q49" s="46"/>
      <c r="R49" s="45">
        <v>1</v>
      </c>
      <c r="S49" s="46">
        <v>11469</v>
      </c>
      <c r="T49" s="45" t="s">
        <v>207</v>
      </c>
      <c r="U49" s="46">
        <v>860175</v>
      </c>
      <c r="AC49" s="47"/>
      <c r="AD49" s="47"/>
      <c r="AK49" s="47"/>
      <c r="AM49" s="91"/>
      <c r="AN49" s="47">
        <v>860175</v>
      </c>
      <c r="AQ49" s="47">
        <f t="shared" si="1"/>
        <v>860175</v>
      </c>
      <c r="AS49" s="44" t="s">
        <v>284</v>
      </c>
      <c r="AT49" s="44">
        <f t="shared" si="0"/>
        <v>0</v>
      </c>
      <c r="AU49" s="83" t="s">
        <v>284</v>
      </c>
      <c r="AV49" s="44" t="s">
        <v>234</v>
      </c>
      <c r="AW49" s="44" t="s">
        <v>28</v>
      </c>
      <c r="AX49" s="44" t="s">
        <v>35</v>
      </c>
      <c r="BA49" s="44" t="s">
        <v>294</v>
      </c>
      <c r="BB49" s="44" t="s">
        <v>295</v>
      </c>
      <c r="BC49" s="44" t="s">
        <v>293</v>
      </c>
      <c r="BE49" s="48" t="s">
        <v>35</v>
      </c>
      <c r="BF49" s="44" t="s">
        <v>507</v>
      </c>
      <c r="BO49" s="49"/>
      <c r="BS49" s="50"/>
    </row>
    <row r="50" spans="2:71" s="44" customFormat="1" ht="17.25" customHeight="1">
      <c r="B50" s="101"/>
      <c r="C50" s="44">
        <v>39</v>
      </c>
      <c r="D50" s="44">
        <v>3226</v>
      </c>
      <c r="E50" s="44" t="s">
        <v>103</v>
      </c>
      <c r="F50" s="44" t="s">
        <v>508</v>
      </c>
      <c r="G50" s="44">
        <v>12</v>
      </c>
      <c r="H50" s="44" t="s">
        <v>325</v>
      </c>
      <c r="I50" s="83" t="s">
        <v>280</v>
      </c>
      <c r="J50" s="44" t="s">
        <v>143</v>
      </c>
      <c r="K50" s="44" t="s">
        <v>30</v>
      </c>
      <c r="L50" s="45" t="s">
        <v>183</v>
      </c>
      <c r="M50" s="46">
        <v>2548</v>
      </c>
      <c r="N50" s="46"/>
      <c r="O50" s="46"/>
      <c r="P50" s="46"/>
      <c r="Q50" s="46"/>
      <c r="R50" s="45">
        <v>1</v>
      </c>
      <c r="S50" s="46">
        <v>2548</v>
      </c>
      <c r="T50" s="45" t="s">
        <v>207</v>
      </c>
      <c r="U50" s="46">
        <v>191100</v>
      </c>
      <c r="AC50" s="47"/>
      <c r="AD50" s="47"/>
      <c r="AK50" s="47"/>
      <c r="AM50" s="91"/>
      <c r="AN50" s="47">
        <v>191100</v>
      </c>
      <c r="AQ50" s="47">
        <f t="shared" si="1"/>
        <v>191100</v>
      </c>
      <c r="AS50" s="44" t="s">
        <v>284</v>
      </c>
      <c r="AT50" s="44">
        <f t="shared" si="0"/>
        <v>0</v>
      </c>
      <c r="AU50" s="83" t="s">
        <v>284</v>
      </c>
      <c r="AV50" s="44" t="s">
        <v>234</v>
      </c>
      <c r="AW50" s="44" t="s">
        <v>28</v>
      </c>
      <c r="AX50" s="44" t="s">
        <v>35</v>
      </c>
      <c r="BA50" s="44" t="s">
        <v>294</v>
      </c>
      <c r="BB50" s="44" t="s">
        <v>295</v>
      </c>
      <c r="BC50" s="44" t="s">
        <v>293</v>
      </c>
      <c r="BE50" s="48" t="s">
        <v>35</v>
      </c>
      <c r="BF50" s="44" t="s">
        <v>509</v>
      </c>
      <c r="BO50" s="49"/>
      <c r="BS50" s="50"/>
    </row>
    <row r="51" spans="2:71" s="44" customFormat="1" ht="17.25" customHeight="1">
      <c r="B51" s="101"/>
      <c r="C51" s="44">
        <v>40</v>
      </c>
      <c r="D51" s="44">
        <v>3227</v>
      </c>
      <c r="E51" s="44" t="s">
        <v>103</v>
      </c>
      <c r="F51" s="44" t="s">
        <v>510</v>
      </c>
      <c r="G51" s="44">
        <v>13</v>
      </c>
      <c r="H51" s="44" t="s">
        <v>326</v>
      </c>
      <c r="I51" s="83" t="s">
        <v>280</v>
      </c>
      <c r="J51" s="44" t="s">
        <v>165</v>
      </c>
      <c r="K51" s="44" t="s">
        <v>28</v>
      </c>
      <c r="L51" s="45" t="s">
        <v>227</v>
      </c>
      <c r="M51" s="46">
        <v>11895</v>
      </c>
      <c r="N51" s="46"/>
      <c r="O51" s="46"/>
      <c r="P51" s="46"/>
      <c r="Q51" s="46"/>
      <c r="R51" s="45">
        <v>1</v>
      </c>
      <c r="S51" s="46">
        <v>11895</v>
      </c>
      <c r="T51" s="45" t="s">
        <v>34</v>
      </c>
      <c r="U51" s="46">
        <v>1189500</v>
      </c>
      <c r="AC51" s="47"/>
      <c r="AD51" s="47"/>
      <c r="AK51" s="47"/>
      <c r="AM51" s="91"/>
      <c r="AN51" s="47">
        <v>1189500</v>
      </c>
      <c r="AQ51" s="47">
        <f t="shared" si="1"/>
        <v>1189500</v>
      </c>
      <c r="AS51" s="44" t="s">
        <v>284</v>
      </c>
      <c r="AT51" s="44">
        <f t="shared" si="0"/>
        <v>0</v>
      </c>
      <c r="AU51" s="83" t="s">
        <v>284</v>
      </c>
      <c r="AV51" s="44" t="s">
        <v>234</v>
      </c>
      <c r="AW51" s="44" t="s">
        <v>28</v>
      </c>
      <c r="AX51" s="44" t="s">
        <v>35</v>
      </c>
      <c r="BA51" s="44" t="s">
        <v>294</v>
      </c>
      <c r="BB51" s="44" t="s">
        <v>295</v>
      </c>
      <c r="BC51" s="44" t="s">
        <v>293</v>
      </c>
      <c r="BE51" s="48" t="s">
        <v>35</v>
      </c>
      <c r="BF51" s="44" t="s">
        <v>511</v>
      </c>
      <c r="BO51" s="49"/>
      <c r="BS51" s="50"/>
    </row>
    <row r="52" spans="2:71" s="44" customFormat="1" ht="17.25" customHeight="1">
      <c r="B52" s="101"/>
      <c r="C52" s="44">
        <v>41</v>
      </c>
      <c r="D52" s="44">
        <v>3235</v>
      </c>
      <c r="E52" s="44" t="s">
        <v>103</v>
      </c>
      <c r="F52" s="44" t="s">
        <v>512</v>
      </c>
      <c r="G52" s="44">
        <v>11</v>
      </c>
      <c r="H52" s="44" t="s">
        <v>327</v>
      </c>
      <c r="I52" s="83" t="s">
        <v>280</v>
      </c>
      <c r="J52" s="44" t="s">
        <v>157</v>
      </c>
      <c r="K52" s="44" t="s">
        <v>281</v>
      </c>
      <c r="L52" s="45" t="s">
        <v>180</v>
      </c>
      <c r="M52" s="46">
        <v>8445</v>
      </c>
      <c r="N52" s="46"/>
      <c r="O52" s="46"/>
      <c r="P52" s="46"/>
      <c r="Q52" s="46"/>
      <c r="R52" s="45">
        <v>1</v>
      </c>
      <c r="S52" s="46">
        <v>8445</v>
      </c>
      <c r="T52" s="45" t="s">
        <v>207</v>
      </c>
      <c r="U52" s="46">
        <v>633375</v>
      </c>
      <c r="AC52" s="47"/>
      <c r="AD52" s="47"/>
      <c r="AK52" s="47"/>
      <c r="AM52" s="91"/>
      <c r="AN52" s="47">
        <v>633375</v>
      </c>
      <c r="AQ52" s="47">
        <f t="shared" si="1"/>
        <v>633375</v>
      </c>
      <c r="AS52" s="44" t="s">
        <v>284</v>
      </c>
      <c r="AT52" s="44">
        <f t="shared" si="0"/>
        <v>0</v>
      </c>
      <c r="AU52" s="83" t="s">
        <v>284</v>
      </c>
      <c r="AV52" s="44" t="s">
        <v>234</v>
      </c>
      <c r="AW52" s="44" t="s">
        <v>28</v>
      </c>
      <c r="AX52" s="44" t="s">
        <v>35</v>
      </c>
      <c r="BA52" s="44" t="s">
        <v>294</v>
      </c>
      <c r="BB52" s="44" t="s">
        <v>295</v>
      </c>
      <c r="BC52" s="44" t="s">
        <v>293</v>
      </c>
      <c r="BE52" s="48" t="s">
        <v>35</v>
      </c>
      <c r="BF52" s="44" t="s">
        <v>513</v>
      </c>
      <c r="BO52" s="49"/>
      <c r="BS52" s="50"/>
    </row>
    <row r="53" spans="2:71" s="44" customFormat="1" ht="17.25" customHeight="1">
      <c r="B53" s="101"/>
      <c r="C53" s="44">
        <v>42</v>
      </c>
      <c r="D53" s="44">
        <v>3243</v>
      </c>
      <c r="E53" s="44" t="s">
        <v>103</v>
      </c>
      <c r="F53" s="44" t="s">
        <v>514</v>
      </c>
      <c r="G53" s="44">
        <v>22</v>
      </c>
      <c r="H53" s="44" t="s">
        <v>328</v>
      </c>
      <c r="I53" s="83" t="s">
        <v>280</v>
      </c>
      <c r="J53" s="44" t="s">
        <v>173</v>
      </c>
      <c r="K53" s="44" t="s">
        <v>140</v>
      </c>
      <c r="L53" s="45" t="s">
        <v>222</v>
      </c>
      <c r="M53" s="46">
        <v>15590</v>
      </c>
      <c r="N53" s="46"/>
      <c r="O53" s="46"/>
      <c r="P53" s="46"/>
      <c r="Q53" s="46"/>
      <c r="R53" s="45">
        <v>1</v>
      </c>
      <c r="S53" s="46">
        <v>15590</v>
      </c>
      <c r="T53" s="45" t="s">
        <v>207</v>
      </c>
      <c r="U53" s="46">
        <v>1169250</v>
      </c>
      <c r="AC53" s="47"/>
      <c r="AD53" s="47"/>
      <c r="AK53" s="47"/>
      <c r="AM53" s="91"/>
      <c r="AN53" s="47">
        <v>1169250</v>
      </c>
      <c r="AQ53" s="47">
        <f t="shared" si="1"/>
        <v>1169250</v>
      </c>
      <c r="AS53" s="44" t="s">
        <v>408</v>
      </c>
      <c r="AT53" s="44">
        <f t="shared" si="0"/>
        <v>0</v>
      </c>
      <c r="AU53" s="83" t="s">
        <v>408</v>
      </c>
      <c r="AV53" s="44" t="s">
        <v>234</v>
      </c>
      <c r="AW53" s="44" t="s">
        <v>28</v>
      </c>
      <c r="AX53" s="44" t="s">
        <v>35</v>
      </c>
      <c r="BA53" s="44" t="s">
        <v>296</v>
      </c>
      <c r="BB53" s="44" t="s">
        <v>295</v>
      </c>
      <c r="BC53" s="44" t="s">
        <v>293</v>
      </c>
      <c r="BE53" s="48" t="s">
        <v>35</v>
      </c>
      <c r="BF53" s="44" t="s">
        <v>515</v>
      </c>
      <c r="BO53" s="49"/>
      <c r="BS53" s="50"/>
    </row>
    <row r="54" spans="2:71" s="44" customFormat="1" ht="17.25" customHeight="1">
      <c r="B54" s="101"/>
      <c r="C54" s="44">
        <v>43</v>
      </c>
      <c r="D54" s="44">
        <v>3244</v>
      </c>
      <c r="E54" s="44" t="s">
        <v>103</v>
      </c>
      <c r="F54" s="44" t="s">
        <v>516</v>
      </c>
      <c r="G54" s="44">
        <v>23</v>
      </c>
      <c r="H54" s="44" t="s">
        <v>329</v>
      </c>
      <c r="I54" s="83" t="s">
        <v>280</v>
      </c>
      <c r="J54" s="44" t="s">
        <v>179</v>
      </c>
      <c r="K54" s="44" t="s">
        <v>281</v>
      </c>
      <c r="L54" s="45" t="s">
        <v>160</v>
      </c>
      <c r="M54" s="46">
        <v>17624</v>
      </c>
      <c r="N54" s="46"/>
      <c r="O54" s="46"/>
      <c r="P54" s="46"/>
      <c r="Q54" s="46"/>
      <c r="R54" s="45">
        <v>1</v>
      </c>
      <c r="S54" s="46">
        <v>17624</v>
      </c>
      <c r="T54" s="45" t="s">
        <v>239</v>
      </c>
      <c r="U54" s="46">
        <v>4846600</v>
      </c>
      <c r="AC54" s="47"/>
      <c r="AD54" s="47"/>
      <c r="AK54" s="47"/>
      <c r="AM54" s="91"/>
      <c r="AN54" s="47">
        <v>4846600</v>
      </c>
      <c r="AQ54" s="47">
        <f t="shared" si="1"/>
        <v>4846600</v>
      </c>
      <c r="AS54" s="44" t="s">
        <v>408</v>
      </c>
      <c r="AT54" s="44">
        <f t="shared" si="0"/>
        <v>0</v>
      </c>
      <c r="AU54" s="83" t="s">
        <v>408</v>
      </c>
      <c r="AV54" s="44" t="s">
        <v>234</v>
      </c>
      <c r="AW54" s="44" t="s">
        <v>28</v>
      </c>
      <c r="AX54" s="44" t="s">
        <v>35</v>
      </c>
      <c r="BA54" s="44" t="s">
        <v>296</v>
      </c>
      <c r="BB54" s="44" t="s">
        <v>295</v>
      </c>
      <c r="BC54" s="44" t="s">
        <v>293</v>
      </c>
      <c r="BE54" s="48" t="s">
        <v>35</v>
      </c>
      <c r="BF54" s="44" t="s">
        <v>517</v>
      </c>
      <c r="BO54" s="49"/>
      <c r="BS54" s="50"/>
    </row>
    <row r="55" spans="2:71" s="44" customFormat="1" ht="17.25" customHeight="1">
      <c r="B55" s="101"/>
      <c r="C55" s="44">
        <v>44</v>
      </c>
      <c r="D55" s="44">
        <v>3398</v>
      </c>
      <c r="E55" s="44" t="s">
        <v>103</v>
      </c>
      <c r="F55" s="44" t="s">
        <v>518</v>
      </c>
      <c r="G55" s="44">
        <v>20</v>
      </c>
      <c r="H55" s="44" t="s">
        <v>519</v>
      </c>
      <c r="I55" s="83" t="s">
        <v>280</v>
      </c>
      <c r="J55" s="44" t="s">
        <v>174</v>
      </c>
      <c r="K55" s="44" t="s">
        <v>140</v>
      </c>
      <c r="L55" s="45" t="s">
        <v>219</v>
      </c>
      <c r="M55" s="46">
        <v>15987</v>
      </c>
      <c r="N55" s="46"/>
      <c r="O55" s="46"/>
      <c r="P55" s="46"/>
      <c r="Q55" s="46"/>
      <c r="R55" s="45">
        <v>1</v>
      </c>
      <c r="S55" s="46">
        <v>15987</v>
      </c>
      <c r="T55" s="45" t="s">
        <v>239</v>
      </c>
      <c r="U55" s="46">
        <v>4396425</v>
      </c>
      <c r="AC55" s="47"/>
      <c r="AD55" s="47"/>
      <c r="AK55" s="47"/>
      <c r="AM55" s="91"/>
      <c r="AN55" s="47">
        <v>4396425</v>
      </c>
      <c r="AQ55" s="47">
        <f t="shared" si="1"/>
        <v>4396425</v>
      </c>
      <c r="AS55" s="44" t="s">
        <v>284</v>
      </c>
      <c r="AT55" s="44">
        <f t="shared" si="0"/>
        <v>0</v>
      </c>
      <c r="AU55" s="83" t="s">
        <v>284</v>
      </c>
      <c r="AV55" s="44" t="s">
        <v>234</v>
      </c>
      <c r="AW55" s="44" t="s">
        <v>28</v>
      </c>
      <c r="AX55" s="44" t="s">
        <v>35</v>
      </c>
      <c r="BA55" s="44" t="s">
        <v>294</v>
      </c>
      <c r="BB55" s="44" t="s">
        <v>295</v>
      </c>
      <c r="BC55" s="44" t="s">
        <v>293</v>
      </c>
      <c r="BE55" s="48" t="s">
        <v>35</v>
      </c>
      <c r="BF55" s="44" t="s">
        <v>520</v>
      </c>
      <c r="BO55" s="49"/>
      <c r="BS55" s="50"/>
    </row>
    <row r="56" spans="2:71" s="44" customFormat="1" ht="17.25" customHeight="1">
      <c r="B56" s="101"/>
      <c r="C56" s="44">
        <v>45</v>
      </c>
      <c r="D56" s="44">
        <v>3449</v>
      </c>
      <c r="E56" s="44" t="s">
        <v>103</v>
      </c>
      <c r="F56" s="44" t="s">
        <v>521</v>
      </c>
      <c r="G56" s="44">
        <v>10</v>
      </c>
      <c r="H56" s="44" t="s">
        <v>522</v>
      </c>
      <c r="I56" s="83" t="s">
        <v>280</v>
      </c>
      <c r="J56" s="44" t="s">
        <v>150</v>
      </c>
      <c r="K56" s="44" t="s">
        <v>140</v>
      </c>
      <c r="L56" s="45" t="s">
        <v>205</v>
      </c>
      <c r="M56" s="46">
        <v>5573</v>
      </c>
      <c r="N56" s="46"/>
      <c r="O56" s="46"/>
      <c r="P56" s="46"/>
      <c r="Q56" s="46"/>
      <c r="R56" s="45">
        <v>1</v>
      </c>
      <c r="S56" s="46">
        <v>5573</v>
      </c>
      <c r="T56" s="45" t="s">
        <v>34</v>
      </c>
      <c r="U56" s="46">
        <v>557300</v>
      </c>
      <c r="AC56" s="47"/>
      <c r="AD56" s="47"/>
      <c r="AK56" s="47"/>
      <c r="AM56" s="91"/>
      <c r="AN56" s="47">
        <v>557300</v>
      </c>
      <c r="AQ56" s="47">
        <f t="shared" si="1"/>
        <v>557300</v>
      </c>
      <c r="AS56" s="44" t="s">
        <v>284</v>
      </c>
      <c r="AT56" s="44">
        <f t="shared" si="0"/>
        <v>0</v>
      </c>
      <c r="AU56" s="83" t="s">
        <v>284</v>
      </c>
      <c r="AV56" s="44" t="s">
        <v>234</v>
      </c>
      <c r="AW56" s="44" t="s">
        <v>28</v>
      </c>
      <c r="AX56" s="44" t="s">
        <v>35</v>
      </c>
      <c r="BA56" s="44" t="s">
        <v>294</v>
      </c>
      <c r="BB56" s="44" t="s">
        <v>295</v>
      </c>
      <c r="BC56" s="44" t="s">
        <v>293</v>
      </c>
      <c r="BE56" s="48" t="s">
        <v>35</v>
      </c>
      <c r="BF56" s="44" t="s">
        <v>523</v>
      </c>
      <c r="BO56" s="49"/>
      <c r="BS56" s="50"/>
    </row>
    <row r="57" spans="2:71" s="44" customFormat="1" ht="17.25" customHeight="1">
      <c r="B57" s="101"/>
      <c r="C57" s="44">
        <v>46</v>
      </c>
      <c r="D57" s="44">
        <v>3450</v>
      </c>
      <c r="E57" s="44" t="s">
        <v>103</v>
      </c>
      <c r="F57" s="44" t="s">
        <v>524</v>
      </c>
      <c r="G57" s="44">
        <v>11</v>
      </c>
      <c r="H57" s="44" t="s">
        <v>525</v>
      </c>
      <c r="I57" s="83" t="s">
        <v>280</v>
      </c>
      <c r="J57" s="44" t="s">
        <v>161</v>
      </c>
      <c r="K57" s="44" t="s">
        <v>140</v>
      </c>
      <c r="L57" s="45" t="s">
        <v>194</v>
      </c>
      <c r="M57" s="46">
        <v>10359</v>
      </c>
      <c r="N57" s="46"/>
      <c r="O57" s="46"/>
      <c r="P57" s="46"/>
      <c r="Q57" s="46"/>
      <c r="R57" s="45">
        <v>1</v>
      </c>
      <c r="S57" s="46">
        <v>10359</v>
      </c>
      <c r="T57" s="45" t="s">
        <v>207</v>
      </c>
      <c r="U57" s="46">
        <v>776925</v>
      </c>
      <c r="AC57" s="47"/>
      <c r="AD57" s="47"/>
      <c r="AK57" s="47"/>
      <c r="AM57" s="91"/>
      <c r="AN57" s="47">
        <v>776925</v>
      </c>
      <c r="AQ57" s="47">
        <f t="shared" si="1"/>
        <v>776925</v>
      </c>
      <c r="AS57" s="44" t="s">
        <v>284</v>
      </c>
      <c r="AT57" s="44">
        <f t="shared" si="0"/>
        <v>0</v>
      </c>
      <c r="AU57" s="83" t="s">
        <v>284</v>
      </c>
      <c r="AV57" s="44" t="s">
        <v>234</v>
      </c>
      <c r="AW57" s="44" t="s">
        <v>28</v>
      </c>
      <c r="AX57" s="44" t="s">
        <v>35</v>
      </c>
      <c r="BA57" s="44" t="s">
        <v>294</v>
      </c>
      <c r="BB57" s="44" t="s">
        <v>295</v>
      </c>
      <c r="BC57" s="44" t="s">
        <v>293</v>
      </c>
      <c r="BE57" s="48" t="s">
        <v>35</v>
      </c>
      <c r="BF57" s="44" t="s">
        <v>526</v>
      </c>
      <c r="BO57" s="49"/>
      <c r="BS57" s="50"/>
    </row>
    <row r="58" spans="2:71" s="44" customFormat="1" ht="17.25" customHeight="1">
      <c r="B58" s="101"/>
      <c r="C58" s="44">
        <v>47</v>
      </c>
      <c r="D58" s="44">
        <v>3817</v>
      </c>
      <c r="E58" s="44" t="s">
        <v>103</v>
      </c>
      <c r="F58" s="44" t="s">
        <v>127</v>
      </c>
      <c r="G58" s="44">
        <v>26</v>
      </c>
      <c r="H58" s="44" t="s">
        <v>244</v>
      </c>
      <c r="I58" s="83" t="s">
        <v>280</v>
      </c>
      <c r="J58" s="44" t="s">
        <v>142</v>
      </c>
      <c r="K58" s="44" t="s">
        <v>28</v>
      </c>
      <c r="L58" s="45" t="s">
        <v>228</v>
      </c>
      <c r="M58" s="46">
        <v>2296</v>
      </c>
      <c r="N58" s="46"/>
      <c r="O58" s="46"/>
      <c r="P58" s="46"/>
      <c r="Q58" s="46"/>
      <c r="R58" s="45">
        <v>1</v>
      </c>
      <c r="S58" s="46">
        <v>2296</v>
      </c>
      <c r="T58" s="45" t="s">
        <v>236</v>
      </c>
      <c r="U58" s="46">
        <v>401800</v>
      </c>
      <c r="AC58" s="47"/>
      <c r="AD58" s="47"/>
      <c r="AK58" s="47"/>
      <c r="AM58" s="91"/>
      <c r="AN58" s="47">
        <v>401800</v>
      </c>
      <c r="AQ58" s="47">
        <f t="shared" si="1"/>
        <v>401800</v>
      </c>
      <c r="AS58" s="44" t="s">
        <v>284</v>
      </c>
      <c r="AT58" s="44">
        <f t="shared" si="0"/>
        <v>0</v>
      </c>
      <c r="AU58" s="83" t="s">
        <v>284</v>
      </c>
      <c r="AV58" s="44" t="s">
        <v>234</v>
      </c>
      <c r="AW58" s="44" t="s">
        <v>28</v>
      </c>
      <c r="AX58" s="44" t="s">
        <v>35</v>
      </c>
      <c r="BA58" s="44" t="s">
        <v>294</v>
      </c>
      <c r="BB58" s="44" t="s">
        <v>295</v>
      </c>
      <c r="BC58" s="44" t="s">
        <v>293</v>
      </c>
      <c r="BE58" s="48" t="s">
        <v>35</v>
      </c>
      <c r="BF58" s="44" t="s">
        <v>297</v>
      </c>
      <c r="BO58" s="49"/>
      <c r="BS58" s="50"/>
    </row>
    <row r="59" spans="2:71" s="44" customFormat="1" ht="17.25" customHeight="1">
      <c r="B59" s="101"/>
      <c r="C59" s="44">
        <v>48</v>
      </c>
      <c r="D59" s="44">
        <v>3818</v>
      </c>
      <c r="E59" s="44" t="s">
        <v>103</v>
      </c>
      <c r="F59" s="44" t="s">
        <v>128</v>
      </c>
      <c r="G59" s="44">
        <v>27</v>
      </c>
      <c r="H59" s="44" t="s">
        <v>245</v>
      </c>
      <c r="I59" s="83" t="s">
        <v>280</v>
      </c>
      <c r="J59" s="44" t="s">
        <v>140</v>
      </c>
      <c r="K59" s="44" t="s">
        <v>28</v>
      </c>
      <c r="L59" s="45" t="s">
        <v>214</v>
      </c>
      <c r="M59" s="46">
        <v>1482</v>
      </c>
      <c r="N59" s="46"/>
      <c r="O59" s="46"/>
      <c r="P59" s="46"/>
      <c r="Q59" s="46"/>
      <c r="R59" s="45">
        <v>1</v>
      </c>
      <c r="S59" s="46">
        <v>1482</v>
      </c>
      <c r="T59" s="45" t="s">
        <v>236</v>
      </c>
      <c r="U59" s="46">
        <v>259350</v>
      </c>
      <c r="AC59" s="47"/>
      <c r="AD59" s="47"/>
      <c r="AK59" s="47"/>
      <c r="AM59" s="91"/>
      <c r="AN59" s="47">
        <v>259350</v>
      </c>
      <c r="AQ59" s="47">
        <f t="shared" si="1"/>
        <v>259350</v>
      </c>
      <c r="AS59" s="44" t="s">
        <v>284</v>
      </c>
      <c r="AT59" s="44">
        <f t="shared" si="0"/>
        <v>0</v>
      </c>
      <c r="AU59" s="83" t="s">
        <v>284</v>
      </c>
      <c r="AV59" s="44" t="s">
        <v>234</v>
      </c>
      <c r="AW59" s="44" t="s">
        <v>28</v>
      </c>
      <c r="AX59" s="44" t="s">
        <v>35</v>
      </c>
      <c r="BA59" s="44" t="s">
        <v>294</v>
      </c>
      <c r="BB59" s="44" t="s">
        <v>295</v>
      </c>
      <c r="BC59" s="44" t="s">
        <v>293</v>
      </c>
      <c r="BE59" s="48" t="s">
        <v>35</v>
      </c>
      <c r="BF59" s="44" t="s">
        <v>298</v>
      </c>
      <c r="BO59" s="49"/>
      <c r="BS59" s="50"/>
    </row>
    <row r="60" spans="2:71" s="44" customFormat="1" ht="17.25" customHeight="1">
      <c r="B60" s="101"/>
      <c r="C60" s="44">
        <v>49</v>
      </c>
      <c r="D60" s="44">
        <v>3819</v>
      </c>
      <c r="E60" s="44" t="s">
        <v>103</v>
      </c>
      <c r="F60" s="44" t="s">
        <v>129</v>
      </c>
      <c r="G60" s="44">
        <v>28</v>
      </c>
      <c r="H60" s="44" t="s">
        <v>246</v>
      </c>
      <c r="I60" s="83" t="s">
        <v>280</v>
      </c>
      <c r="J60" s="44" t="s">
        <v>140</v>
      </c>
      <c r="K60" s="44" t="s">
        <v>281</v>
      </c>
      <c r="L60" s="45" t="s">
        <v>153</v>
      </c>
      <c r="M60" s="46">
        <v>1216</v>
      </c>
      <c r="N60" s="46"/>
      <c r="O60" s="46"/>
      <c r="P60" s="46"/>
      <c r="Q60" s="46"/>
      <c r="R60" s="45">
        <v>1</v>
      </c>
      <c r="S60" s="46">
        <v>1216</v>
      </c>
      <c r="T60" s="45" t="s">
        <v>236</v>
      </c>
      <c r="U60" s="46">
        <v>212800</v>
      </c>
      <c r="AC60" s="47"/>
      <c r="AD60" s="47"/>
      <c r="AK60" s="47"/>
      <c r="AM60" s="91"/>
      <c r="AN60" s="47">
        <v>212800</v>
      </c>
      <c r="AQ60" s="47">
        <f t="shared" si="1"/>
        <v>212800</v>
      </c>
      <c r="AS60" s="44" t="s">
        <v>285</v>
      </c>
      <c r="AT60" s="44">
        <f t="shared" si="0"/>
        <v>0</v>
      </c>
      <c r="AU60" s="83" t="s">
        <v>285</v>
      </c>
      <c r="AV60" s="44" t="s">
        <v>234</v>
      </c>
      <c r="AW60" s="44" t="s">
        <v>28</v>
      </c>
      <c r="AX60" s="44" t="s">
        <v>35</v>
      </c>
      <c r="BA60" s="44" t="s">
        <v>296</v>
      </c>
      <c r="BB60" s="44" t="s">
        <v>295</v>
      </c>
      <c r="BC60" s="44" t="s">
        <v>293</v>
      </c>
      <c r="BE60" s="48" t="s">
        <v>35</v>
      </c>
      <c r="BF60" s="44" t="s">
        <v>299</v>
      </c>
      <c r="BO60" s="49"/>
      <c r="BS60" s="50"/>
    </row>
    <row r="61" spans="2:71" s="44" customFormat="1" ht="17.25" customHeight="1">
      <c r="B61" s="101"/>
      <c r="C61" s="44">
        <v>50</v>
      </c>
      <c r="D61" s="44">
        <v>4052</v>
      </c>
      <c r="E61" s="44" t="s">
        <v>103</v>
      </c>
      <c r="F61" s="44" t="s">
        <v>130</v>
      </c>
      <c r="G61" s="44">
        <v>31</v>
      </c>
      <c r="H61" s="44" t="s">
        <v>268</v>
      </c>
      <c r="I61" s="83" t="s">
        <v>280</v>
      </c>
      <c r="J61" s="44" t="s">
        <v>175</v>
      </c>
      <c r="K61" s="44" t="s">
        <v>140</v>
      </c>
      <c r="L61" s="45" t="s">
        <v>199</v>
      </c>
      <c r="M61" s="46">
        <v>16366</v>
      </c>
      <c r="N61" s="46"/>
      <c r="O61" s="46"/>
      <c r="P61" s="46"/>
      <c r="Q61" s="46"/>
      <c r="R61" s="45">
        <v>1</v>
      </c>
      <c r="S61" s="46">
        <v>16366</v>
      </c>
      <c r="T61" s="45" t="s">
        <v>207</v>
      </c>
      <c r="U61" s="46">
        <v>1227450</v>
      </c>
      <c r="AC61" s="47"/>
      <c r="AD61" s="47"/>
      <c r="AK61" s="47"/>
      <c r="AM61" s="91"/>
      <c r="AN61" s="47">
        <v>1227450</v>
      </c>
      <c r="AQ61" s="47">
        <f t="shared" si="1"/>
        <v>1227450</v>
      </c>
      <c r="AS61" s="44" t="s">
        <v>285</v>
      </c>
      <c r="AT61" s="44">
        <f t="shared" si="0"/>
        <v>0</v>
      </c>
      <c r="AU61" s="83" t="s">
        <v>285</v>
      </c>
      <c r="AV61" s="44" t="s">
        <v>234</v>
      </c>
      <c r="AW61" s="44" t="s">
        <v>28</v>
      </c>
      <c r="AX61" s="44" t="s">
        <v>35</v>
      </c>
      <c r="BA61" s="44" t="s">
        <v>296</v>
      </c>
      <c r="BB61" s="44" t="s">
        <v>295</v>
      </c>
      <c r="BC61" s="44" t="s">
        <v>293</v>
      </c>
      <c r="BE61" s="48" t="s">
        <v>35</v>
      </c>
      <c r="BF61" s="44" t="s">
        <v>300</v>
      </c>
      <c r="BO61" s="49"/>
      <c r="BS61" s="50"/>
    </row>
    <row r="62" spans="2:71" s="44" customFormat="1" ht="17.25" customHeight="1">
      <c r="B62" s="101"/>
      <c r="C62" s="44">
        <v>51</v>
      </c>
      <c r="D62" s="44">
        <v>4053</v>
      </c>
      <c r="E62" s="44" t="s">
        <v>103</v>
      </c>
      <c r="F62" s="44" t="s">
        <v>131</v>
      </c>
      <c r="G62" s="44">
        <v>32</v>
      </c>
      <c r="H62" s="44" t="s">
        <v>269</v>
      </c>
      <c r="I62" s="83" t="s">
        <v>280</v>
      </c>
      <c r="J62" s="44" t="s">
        <v>173</v>
      </c>
      <c r="K62" s="44" t="s">
        <v>28</v>
      </c>
      <c r="L62" s="45" t="s">
        <v>183</v>
      </c>
      <c r="M62" s="46">
        <v>15448</v>
      </c>
      <c r="N62" s="46"/>
      <c r="O62" s="46"/>
      <c r="P62" s="46"/>
      <c r="Q62" s="46"/>
      <c r="R62" s="45">
        <v>1</v>
      </c>
      <c r="S62" s="46">
        <v>15448</v>
      </c>
      <c r="T62" s="45" t="s">
        <v>207</v>
      </c>
      <c r="U62" s="46">
        <v>1158600</v>
      </c>
      <c r="AC62" s="47"/>
      <c r="AD62" s="47"/>
      <c r="AK62" s="47"/>
      <c r="AM62" s="91"/>
      <c r="AN62" s="47">
        <v>1158600</v>
      </c>
      <c r="AQ62" s="47">
        <f t="shared" si="1"/>
        <v>1158600</v>
      </c>
      <c r="AS62" s="44" t="s">
        <v>285</v>
      </c>
      <c r="AT62" s="44">
        <f t="shared" si="0"/>
        <v>0</v>
      </c>
      <c r="AU62" s="83" t="s">
        <v>285</v>
      </c>
      <c r="AV62" s="44" t="s">
        <v>234</v>
      </c>
      <c r="AW62" s="44" t="s">
        <v>28</v>
      </c>
      <c r="AX62" s="44" t="s">
        <v>35</v>
      </c>
      <c r="BA62" s="44" t="s">
        <v>296</v>
      </c>
      <c r="BB62" s="44" t="s">
        <v>295</v>
      </c>
      <c r="BC62" s="44" t="s">
        <v>293</v>
      </c>
      <c r="BE62" s="48" t="s">
        <v>35</v>
      </c>
      <c r="BF62" s="44" t="s">
        <v>301</v>
      </c>
      <c r="BO62" s="49"/>
      <c r="BS62" s="50"/>
    </row>
    <row r="63" spans="2:71" s="44" customFormat="1" ht="17.25" customHeight="1">
      <c r="B63" s="101"/>
      <c r="C63" s="44">
        <v>52</v>
      </c>
      <c r="D63" s="44">
        <v>4054</v>
      </c>
      <c r="E63" s="44" t="s">
        <v>103</v>
      </c>
      <c r="F63" s="44" t="s">
        <v>132</v>
      </c>
      <c r="G63" s="44">
        <v>30</v>
      </c>
      <c r="H63" s="44" t="s">
        <v>270</v>
      </c>
      <c r="I63" s="83" t="s">
        <v>280</v>
      </c>
      <c r="J63" s="44" t="s">
        <v>166</v>
      </c>
      <c r="K63" s="44" t="s">
        <v>281</v>
      </c>
      <c r="L63" s="45" t="s">
        <v>214</v>
      </c>
      <c r="M63" s="46">
        <v>12082</v>
      </c>
      <c r="N63" s="46"/>
      <c r="O63" s="46"/>
      <c r="P63" s="46"/>
      <c r="Q63" s="46"/>
      <c r="R63" s="45">
        <v>1</v>
      </c>
      <c r="S63" s="46">
        <v>12082</v>
      </c>
      <c r="T63" s="45" t="s">
        <v>207</v>
      </c>
      <c r="U63" s="46">
        <v>906150</v>
      </c>
      <c r="AC63" s="47"/>
      <c r="AD63" s="47"/>
      <c r="AK63" s="47"/>
      <c r="AM63" s="91"/>
      <c r="AN63" s="47">
        <v>906150</v>
      </c>
      <c r="AQ63" s="47">
        <f t="shared" si="1"/>
        <v>906150</v>
      </c>
      <c r="AS63" s="44" t="s">
        <v>285</v>
      </c>
      <c r="AT63" s="44">
        <f t="shared" si="0"/>
        <v>0</v>
      </c>
      <c r="AU63" s="83" t="s">
        <v>285</v>
      </c>
      <c r="AV63" s="44" t="s">
        <v>234</v>
      </c>
      <c r="AW63" s="44" t="s">
        <v>28</v>
      </c>
      <c r="AX63" s="44" t="s">
        <v>35</v>
      </c>
      <c r="BA63" s="44" t="s">
        <v>296</v>
      </c>
      <c r="BB63" s="44" t="s">
        <v>295</v>
      </c>
      <c r="BC63" s="44" t="s">
        <v>293</v>
      </c>
      <c r="BE63" s="48" t="s">
        <v>35</v>
      </c>
      <c r="BF63" s="44" t="s">
        <v>302</v>
      </c>
      <c r="BO63" s="49"/>
      <c r="BS63" s="50"/>
    </row>
    <row r="64" spans="2:71" s="44" customFormat="1" ht="17.25" customHeight="1">
      <c r="B64" s="101"/>
      <c r="C64" s="44">
        <v>53</v>
      </c>
      <c r="D64" s="44">
        <v>4055</v>
      </c>
      <c r="E64" s="44" t="s">
        <v>103</v>
      </c>
      <c r="F64" s="44" t="s">
        <v>133</v>
      </c>
      <c r="G64" s="44">
        <v>29</v>
      </c>
      <c r="H64" s="44" t="s">
        <v>271</v>
      </c>
      <c r="I64" s="83" t="s">
        <v>280</v>
      </c>
      <c r="J64" s="44" t="s">
        <v>28</v>
      </c>
      <c r="K64" s="44" t="s">
        <v>140</v>
      </c>
      <c r="L64" s="45" t="s">
        <v>209</v>
      </c>
      <c r="M64" s="46">
        <v>1177</v>
      </c>
      <c r="N64" s="46"/>
      <c r="O64" s="46"/>
      <c r="P64" s="46"/>
      <c r="Q64" s="46"/>
      <c r="R64" s="45">
        <v>1</v>
      </c>
      <c r="S64" s="46">
        <v>1177</v>
      </c>
      <c r="T64" s="45" t="s">
        <v>207</v>
      </c>
      <c r="U64" s="46">
        <v>88275</v>
      </c>
      <c r="AC64" s="47"/>
      <c r="AD64" s="47"/>
      <c r="AK64" s="47"/>
      <c r="AM64" s="91"/>
      <c r="AN64" s="47">
        <v>88275</v>
      </c>
      <c r="AQ64" s="47">
        <f t="shared" si="1"/>
        <v>88275</v>
      </c>
      <c r="AS64" s="44" t="s">
        <v>285</v>
      </c>
      <c r="AT64" s="44">
        <f t="shared" si="0"/>
        <v>0</v>
      </c>
      <c r="AU64" s="83" t="s">
        <v>285</v>
      </c>
      <c r="AV64" s="44" t="s">
        <v>234</v>
      </c>
      <c r="AW64" s="44" t="s">
        <v>28</v>
      </c>
      <c r="AX64" s="44" t="s">
        <v>35</v>
      </c>
      <c r="BA64" s="44" t="s">
        <v>296</v>
      </c>
      <c r="BB64" s="44" t="s">
        <v>295</v>
      </c>
      <c r="BC64" s="44" t="s">
        <v>293</v>
      </c>
      <c r="BE64" s="48" t="s">
        <v>35</v>
      </c>
      <c r="BF64" s="44" t="s">
        <v>303</v>
      </c>
      <c r="BO64" s="49"/>
      <c r="BS64" s="50"/>
    </row>
    <row r="65" spans="2:71" s="44" customFormat="1" ht="17.25" customHeight="1">
      <c r="B65" s="101"/>
      <c r="C65" s="44">
        <v>54</v>
      </c>
      <c r="D65" s="44">
        <v>4056</v>
      </c>
      <c r="E65" s="44" t="s">
        <v>103</v>
      </c>
      <c r="F65" s="44" t="s">
        <v>134</v>
      </c>
      <c r="G65" s="44">
        <v>1</v>
      </c>
      <c r="H65" s="44" t="s">
        <v>272</v>
      </c>
      <c r="I65" s="83" t="s">
        <v>280</v>
      </c>
      <c r="J65" s="44" t="s">
        <v>181</v>
      </c>
      <c r="K65" s="44" t="s">
        <v>30</v>
      </c>
      <c r="L65" s="45" t="s">
        <v>195</v>
      </c>
      <c r="M65" s="46">
        <v>18560</v>
      </c>
      <c r="N65" s="46"/>
      <c r="O65" s="46"/>
      <c r="P65" s="46"/>
      <c r="Q65" s="46"/>
      <c r="R65" s="45">
        <v>1</v>
      </c>
      <c r="S65" s="46">
        <v>18560</v>
      </c>
      <c r="T65" s="45" t="s">
        <v>34</v>
      </c>
      <c r="U65" s="46">
        <v>1856000</v>
      </c>
      <c r="AC65" s="47"/>
      <c r="AD65" s="47"/>
      <c r="AK65" s="47"/>
      <c r="AM65" s="91"/>
      <c r="AN65" s="47">
        <v>1856000</v>
      </c>
      <c r="AQ65" s="47">
        <f t="shared" si="1"/>
        <v>1856000</v>
      </c>
      <c r="AS65" s="44" t="s">
        <v>286</v>
      </c>
      <c r="AT65" s="44">
        <f t="shared" si="0"/>
        <v>0</v>
      </c>
      <c r="AU65" s="83" t="s">
        <v>286</v>
      </c>
      <c r="AV65" s="44" t="s">
        <v>237</v>
      </c>
      <c r="AW65" s="44" t="s">
        <v>28</v>
      </c>
      <c r="AX65" s="44" t="s">
        <v>35</v>
      </c>
      <c r="BA65" s="44" t="s">
        <v>294</v>
      </c>
      <c r="BB65" s="44" t="s">
        <v>295</v>
      </c>
      <c r="BC65" s="44" t="s">
        <v>293</v>
      </c>
      <c r="BE65" s="48" t="s">
        <v>35</v>
      </c>
      <c r="BF65" s="44" t="s">
        <v>304</v>
      </c>
      <c r="BO65" s="49"/>
      <c r="BS65" s="50"/>
    </row>
    <row r="66" spans="2:71" s="44" customFormat="1" ht="17.25" customHeight="1">
      <c r="B66" s="101"/>
      <c r="C66" s="44">
        <v>55</v>
      </c>
      <c r="D66" s="44">
        <v>4594</v>
      </c>
      <c r="E66" s="44" t="s">
        <v>103</v>
      </c>
      <c r="F66" s="44" t="s">
        <v>135</v>
      </c>
      <c r="G66" s="44">
        <v>30</v>
      </c>
      <c r="H66" s="44" t="s">
        <v>276</v>
      </c>
      <c r="I66" s="83" t="s">
        <v>280</v>
      </c>
      <c r="J66" s="44" t="s">
        <v>146</v>
      </c>
      <c r="K66" s="44" t="s">
        <v>28</v>
      </c>
      <c r="L66" s="45" t="s">
        <v>147</v>
      </c>
      <c r="M66" s="46">
        <v>3810</v>
      </c>
      <c r="N66" s="46"/>
      <c r="O66" s="46"/>
      <c r="P66" s="46"/>
      <c r="Q66" s="46"/>
      <c r="R66" s="45">
        <v>1</v>
      </c>
      <c r="S66" s="46">
        <v>3810</v>
      </c>
      <c r="T66" s="45" t="s">
        <v>236</v>
      </c>
      <c r="U66" s="46">
        <v>666750</v>
      </c>
      <c r="AC66" s="47"/>
      <c r="AD66" s="47"/>
      <c r="AK66" s="47"/>
      <c r="AM66" s="91"/>
      <c r="AN66" s="47">
        <v>666750</v>
      </c>
      <c r="AQ66" s="47">
        <f t="shared" si="1"/>
        <v>666750</v>
      </c>
      <c r="AS66" s="44" t="s">
        <v>286</v>
      </c>
      <c r="AT66" s="44">
        <f t="shared" si="0"/>
        <v>0</v>
      </c>
      <c r="AU66" s="83" t="s">
        <v>286</v>
      </c>
      <c r="AV66" s="44" t="s">
        <v>235</v>
      </c>
      <c r="AW66" s="44" t="s">
        <v>28</v>
      </c>
      <c r="AX66" s="44" t="s">
        <v>35</v>
      </c>
      <c r="BA66" s="44" t="s">
        <v>294</v>
      </c>
      <c r="BB66" s="44" t="s">
        <v>295</v>
      </c>
      <c r="BC66" s="44" t="s">
        <v>293</v>
      </c>
      <c r="BE66" s="48" t="s">
        <v>35</v>
      </c>
      <c r="BF66" s="44" t="s">
        <v>305</v>
      </c>
      <c r="BO66" s="49"/>
      <c r="BS66" s="50"/>
    </row>
    <row r="67" spans="2:71" s="44" customFormat="1" ht="17.25" customHeight="1">
      <c r="B67" s="101"/>
      <c r="C67" s="44">
        <v>56</v>
      </c>
      <c r="D67" s="44">
        <v>4810</v>
      </c>
      <c r="E67" s="44" t="s">
        <v>103</v>
      </c>
      <c r="F67" s="44" t="s">
        <v>136</v>
      </c>
      <c r="G67" s="44">
        <v>4</v>
      </c>
      <c r="H67" s="44" t="s">
        <v>243</v>
      </c>
      <c r="I67" s="83" t="s">
        <v>280</v>
      </c>
      <c r="J67" s="44" t="s">
        <v>32</v>
      </c>
      <c r="K67" s="44" t="s">
        <v>30</v>
      </c>
      <c r="L67" s="45" t="s">
        <v>146</v>
      </c>
      <c r="M67" s="46">
        <v>6909</v>
      </c>
      <c r="N67" s="46"/>
      <c r="O67" s="46"/>
      <c r="P67" s="46"/>
      <c r="Q67" s="46"/>
      <c r="R67" s="45">
        <v>1</v>
      </c>
      <c r="S67" s="46">
        <v>6909</v>
      </c>
      <c r="T67" s="45" t="s">
        <v>207</v>
      </c>
      <c r="U67" s="46">
        <v>518175</v>
      </c>
      <c r="AC67" s="47"/>
      <c r="AD67" s="47"/>
      <c r="AK67" s="47"/>
      <c r="AM67" s="91"/>
      <c r="AN67" s="47">
        <v>518175</v>
      </c>
      <c r="AQ67" s="47">
        <f t="shared" si="1"/>
        <v>518175</v>
      </c>
      <c r="AS67" s="44" t="s">
        <v>285</v>
      </c>
      <c r="AT67" s="44">
        <f t="shared" ref="AT67:AT130" si="2">(AQ67*AR67)/100</f>
        <v>0</v>
      </c>
      <c r="AU67" s="83" t="s">
        <v>285</v>
      </c>
      <c r="AV67" s="44" t="s">
        <v>234</v>
      </c>
      <c r="AW67" s="44" t="s">
        <v>28</v>
      </c>
      <c r="AX67" s="44" t="s">
        <v>35</v>
      </c>
      <c r="BA67" s="44" t="s">
        <v>296</v>
      </c>
      <c r="BB67" s="44" t="s">
        <v>295</v>
      </c>
      <c r="BC67" s="44" t="s">
        <v>293</v>
      </c>
      <c r="BE67" s="48" t="s">
        <v>35</v>
      </c>
      <c r="BF67" s="44" t="s">
        <v>306</v>
      </c>
      <c r="BO67" s="49"/>
      <c r="BS67" s="50"/>
    </row>
    <row r="68" spans="2:71" s="44" customFormat="1" ht="17.25" customHeight="1">
      <c r="B68" s="101"/>
      <c r="C68" s="44">
        <v>57</v>
      </c>
      <c r="D68" s="44">
        <v>4811</v>
      </c>
      <c r="E68" s="44" t="s">
        <v>103</v>
      </c>
      <c r="F68" s="44" t="s">
        <v>137</v>
      </c>
      <c r="G68" s="44">
        <v>3</v>
      </c>
      <c r="H68" s="44" t="s">
        <v>241</v>
      </c>
      <c r="I68" s="83" t="s">
        <v>280</v>
      </c>
      <c r="J68" s="44" t="s">
        <v>143</v>
      </c>
      <c r="K68" s="44" t="s">
        <v>281</v>
      </c>
      <c r="L68" s="45" t="s">
        <v>156</v>
      </c>
      <c r="M68" s="46">
        <v>2420</v>
      </c>
      <c r="N68" s="46"/>
      <c r="O68" s="46"/>
      <c r="P68" s="46"/>
      <c r="Q68" s="46"/>
      <c r="R68" s="45">
        <v>1</v>
      </c>
      <c r="S68" s="46">
        <v>2420</v>
      </c>
      <c r="T68" s="45" t="s">
        <v>207</v>
      </c>
      <c r="U68" s="46">
        <v>181500</v>
      </c>
      <c r="AC68" s="47"/>
      <c r="AD68" s="47"/>
      <c r="AK68" s="47"/>
      <c r="AM68" s="91"/>
      <c r="AN68" s="47">
        <v>181500</v>
      </c>
      <c r="AQ68" s="47">
        <f t="shared" si="1"/>
        <v>181500</v>
      </c>
      <c r="AS68" s="44" t="s">
        <v>287</v>
      </c>
      <c r="AT68" s="44">
        <f t="shared" si="2"/>
        <v>0</v>
      </c>
      <c r="AU68" s="83" t="s">
        <v>287</v>
      </c>
      <c r="AV68" s="44" t="s">
        <v>234</v>
      </c>
      <c r="AW68" s="44" t="s">
        <v>28</v>
      </c>
      <c r="AX68" s="44" t="s">
        <v>35</v>
      </c>
      <c r="BA68" s="44" t="s">
        <v>296</v>
      </c>
      <c r="BB68" s="44" t="s">
        <v>295</v>
      </c>
      <c r="BC68" s="44" t="s">
        <v>293</v>
      </c>
      <c r="BE68" s="48" t="s">
        <v>35</v>
      </c>
      <c r="BF68" s="44" t="s">
        <v>307</v>
      </c>
      <c r="BO68" s="49"/>
      <c r="BS68" s="50"/>
    </row>
    <row r="69" spans="2:71" s="44" customFormat="1" ht="17.25" customHeight="1">
      <c r="B69" s="101"/>
      <c r="C69" s="44">
        <v>58</v>
      </c>
      <c r="D69" s="44">
        <v>4812</v>
      </c>
      <c r="E69" s="44" t="s">
        <v>103</v>
      </c>
      <c r="F69" s="44" t="s">
        <v>138</v>
      </c>
      <c r="G69" s="44">
        <v>143</v>
      </c>
      <c r="H69" s="44" t="s">
        <v>242</v>
      </c>
      <c r="I69" s="83" t="s">
        <v>280</v>
      </c>
      <c r="J69" s="44" t="s">
        <v>141</v>
      </c>
      <c r="K69" s="44" t="s">
        <v>281</v>
      </c>
      <c r="L69" s="45" t="s">
        <v>146</v>
      </c>
      <c r="M69" s="46">
        <v>1609</v>
      </c>
      <c r="N69" s="46"/>
      <c r="O69" s="46"/>
      <c r="P69" s="46"/>
      <c r="Q69" s="46"/>
      <c r="R69" s="45">
        <v>1</v>
      </c>
      <c r="S69" s="46">
        <v>1609</v>
      </c>
      <c r="T69" s="45" t="s">
        <v>207</v>
      </c>
      <c r="U69" s="46">
        <v>120675</v>
      </c>
      <c r="AC69" s="47"/>
      <c r="AD69" s="47"/>
      <c r="AK69" s="47"/>
      <c r="AM69" s="91"/>
      <c r="AN69" s="47">
        <v>120675</v>
      </c>
      <c r="AQ69" s="47">
        <f t="shared" si="1"/>
        <v>120675</v>
      </c>
      <c r="AS69" s="44" t="s">
        <v>288</v>
      </c>
      <c r="AT69" s="44">
        <f t="shared" si="2"/>
        <v>0</v>
      </c>
      <c r="AU69" s="83" t="s">
        <v>288</v>
      </c>
      <c r="AV69" s="44" t="s">
        <v>234</v>
      </c>
      <c r="AW69" s="44" t="s">
        <v>28</v>
      </c>
      <c r="AX69" s="44" t="s">
        <v>35</v>
      </c>
      <c r="BA69" s="44" t="s">
        <v>296</v>
      </c>
      <c r="BB69" s="44" t="s">
        <v>295</v>
      </c>
      <c r="BC69" s="44" t="s">
        <v>293</v>
      </c>
      <c r="BE69" s="48" t="s">
        <v>35</v>
      </c>
      <c r="BF69" s="44" t="s">
        <v>308</v>
      </c>
      <c r="BO69" s="49"/>
      <c r="BS69" s="50"/>
    </row>
    <row r="70" spans="2:71" s="44" customFormat="1" ht="17.25" customHeight="1">
      <c r="B70" s="101"/>
      <c r="C70" s="44">
        <v>59</v>
      </c>
      <c r="D70" s="44">
        <v>4813</v>
      </c>
      <c r="E70" s="44" t="s">
        <v>103</v>
      </c>
      <c r="F70" s="44" t="s">
        <v>139</v>
      </c>
      <c r="G70" s="44">
        <v>5</v>
      </c>
      <c r="H70" s="44" t="s">
        <v>277</v>
      </c>
      <c r="I70" s="83" t="s">
        <v>280</v>
      </c>
      <c r="J70" s="44" t="s">
        <v>153</v>
      </c>
      <c r="K70" s="44" t="s">
        <v>30</v>
      </c>
      <c r="L70" s="45" t="s">
        <v>171</v>
      </c>
      <c r="M70" s="46">
        <v>6535</v>
      </c>
      <c r="N70" s="46"/>
      <c r="O70" s="46"/>
      <c r="P70" s="46"/>
      <c r="Q70" s="46"/>
      <c r="R70" s="45">
        <v>1</v>
      </c>
      <c r="S70" s="46">
        <v>6535</v>
      </c>
      <c r="T70" s="45" t="s">
        <v>207</v>
      </c>
      <c r="U70" s="46">
        <v>490125</v>
      </c>
      <c r="AC70" s="47"/>
      <c r="AD70" s="47"/>
      <c r="AK70" s="47"/>
      <c r="AM70" s="91"/>
      <c r="AN70" s="47">
        <v>490125</v>
      </c>
      <c r="AQ70" s="47">
        <f t="shared" si="1"/>
        <v>490125</v>
      </c>
      <c r="AS70" s="44" t="s">
        <v>288</v>
      </c>
      <c r="AT70" s="44">
        <f t="shared" si="2"/>
        <v>0</v>
      </c>
      <c r="AU70" s="83" t="s">
        <v>288</v>
      </c>
      <c r="AV70" s="44" t="s">
        <v>234</v>
      </c>
      <c r="AW70" s="44" t="s">
        <v>28</v>
      </c>
      <c r="AX70" s="44" t="s">
        <v>35</v>
      </c>
      <c r="BA70" s="44" t="s">
        <v>296</v>
      </c>
      <c r="BB70" s="44" t="s">
        <v>295</v>
      </c>
      <c r="BC70" s="44" t="s">
        <v>293</v>
      </c>
      <c r="BE70" s="48" t="s">
        <v>35</v>
      </c>
      <c r="BF70" s="44" t="s">
        <v>309</v>
      </c>
      <c r="BO70" s="49"/>
      <c r="BS70" s="50"/>
    </row>
    <row r="71" spans="2:71" s="44" customFormat="1" ht="17.25" customHeight="1">
      <c r="B71" s="101"/>
      <c r="C71" s="44">
        <v>60</v>
      </c>
      <c r="D71" s="44">
        <v>5624</v>
      </c>
      <c r="E71" s="44" t="s">
        <v>103</v>
      </c>
      <c r="F71" s="44" t="s">
        <v>539</v>
      </c>
      <c r="G71" s="44">
        <v>162</v>
      </c>
      <c r="H71" s="44" t="s">
        <v>440</v>
      </c>
      <c r="I71" s="83" t="s">
        <v>280</v>
      </c>
      <c r="J71" s="44" t="s">
        <v>152</v>
      </c>
      <c r="K71" s="44" t="s">
        <v>30</v>
      </c>
      <c r="L71" s="45" t="s">
        <v>195</v>
      </c>
      <c r="M71" s="46">
        <v>6160</v>
      </c>
      <c r="N71" s="46"/>
      <c r="O71" s="46"/>
      <c r="P71" s="46"/>
      <c r="Q71" s="46"/>
      <c r="R71" s="45">
        <v>1</v>
      </c>
      <c r="S71" s="46">
        <v>6160</v>
      </c>
      <c r="T71" s="45" t="s">
        <v>34</v>
      </c>
      <c r="U71" s="46">
        <v>616000</v>
      </c>
      <c r="AC71" s="47"/>
      <c r="AD71" s="47"/>
      <c r="AK71" s="47"/>
      <c r="AM71" s="91"/>
      <c r="AN71" s="47">
        <v>616000</v>
      </c>
      <c r="AQ71" s="47">
        <f t="shared" si="1"/>
        <v>616000</v>
      </c>
      <c r="AS71" s="44" t="s">
        <v>286</v>
      </c>
      <c r="AT71" s="44">
        <f t="shared" si="2"/>
        <v>0</v>
      </c>
      <c r="AU71" s="83" t="s">
        <v>286</v>
      </c>
      <c r="AV71" s="44" t="s">
        <v>235</v>
      </c>
      <c r="AW71" s="44" t="s">
        <v>28</v>
      </c>
      <c r="AX71" s="44" t="s">
        <v>35</v>
      </c>
      <c r="BA71" s="44" t="s">
        <v>294</v>
      </c>
      <c r="BB71" s="44" t="s">
        <v>295</v>
      </c>
      <c r="BC71" s="44" t="s">
        <v>293</v>
      </c>
      <c r="BE71" s="48" t="s">
        <v>35</v>
      </c>
      <c r="BF71" s="44" t="s">
        <v>540</v>
      </c>
      <c r="BO71" s="49"/>
      <c r="BS71" s="50"/>
    </row>
    <row r="72" spans="2:71" s="44" customFormat="1" ht="17.25" customHeight="1">
      <c r="B72" s="101"/>
      <c r="C72" s="44">
        <v>61</v>
      </c>
      <c r="D72" s="44">
        <v>5634</v>
      </c>
      <c r="E72" s="44" t="s">
        <v>103</v>
      </c>
      <c r="F72" s="44" t="s">
        <v>541</v>
      </c>
      <c r="G72" s="44">
        <v>25</v>
      </c>
      <c r="H72" s="44" t="s">
        <v>441</v>
      </c>
      <c r="I72" s="83" t="s">
        <v>280</v>
      </c>
      <c r="J72" s="44" t="s">
        <v>140</v>
      </c>
      <c r="K72" s="44" t="s">
        <v>30</v>
      </c>
      <c r="L72" s="45" t="s">
        <v>152</v>
      </c>
      <c r="M72" s="46">
        <v>1315</v>
      </c>
      <c r="N72" s="46"/>
      <c r="O72" s="46"/>
      <c r="P72" s="46"/>
      <c r="Q72" s="46"/>
      <c r="R72" s="45">
        <v>1</v>
      </c>
      <c r="S72" s="46">
        <v>1315</v>
      </c>
      <c r="T72" s="45" t="s">
        <v>207</v>
      </c>
      <c r="U72" s="46">
        <v>98625</v>
      </c>
      <c r="AC72" s="47"/>
      <c r="AD72" s="47"/>
      <c r="AK72" s="47"/>
      <c r="AM72" s="91"/>
      <c r="AN72" s="47">
        <v>98625</v>
      </c>
      <c r="AQ72" s="47">
        <f t="shared" si="1"/>
        <v>98625</v>
      </c>
      <c r="AS72" s="44" t="s">
        <v>285</v>
      </c>
      <c r="AT72" s="44">
        <f t="shared" si="2"/>
        <v>0</v>
      </c>
      <c r="AU72" s="83" t="s">
        <v>285</v>
      </c>
      <c r="AV72" s="44" t="s">
        <v>234</v>
      </c>
      <c r="AW72" s="44" t="s">
        <v>28</v>
      </c>
      <c r="AX72" s="44" t="s">
        <v>35</v>
      </c>
      <c r="BA72" s="44" t="s">
        <v>296</v>
      </c>
      <c r="BB72" s="44" t="s">
        <v>295</v>
      </c>
      <c r="BC72" s="44" t="s">
        <v>293</v>
      </c>
      <c r="BE72" s="48" t="s">
        <v>35</v>
      </c>
      <c r="BF72" s="44" t="s">
        <v>542</v>
      </c>
      <c r="BO72" s="49"/>
      <c r="BS72" s="50"/>
    </row>
    <row r="73" spans="2:71" s="44" customFormat="1" ht="17.25" customHeight="1">
      <c r="B73" s="101"/>
      <c r="C73" s="44">
        <v>62</v>
      </c>
      <c r="D73" s="44">
        <v>5679</v>
      </c>
      <c r="E73" s="44" t="s">
        <v>103</v>
      </c>
      <c r="F73" s="44" t="s">
        <v>543</v>
      </c>
      <c r="G73" s="44">
        <v>43</v>
      </c>
      <c r="H73" s="44" t="s">
        <v>330</v>
      </c>
      <c r="I73" s="83" t="s">
        <v>280</v>
      </c>
      <c r="J73" s="44" t="s">
        <v>178</v>
      </c>
      <c r="K73" s="44" t="s">
        <v>28</v>
      </c>
      <c r="L73" s="45" t="s">
        <v>201</v>
      </c>
      <c r="M73" s="46">
        <v>17468</v>
      </c>
      <c r="N73" s="46"/>
      <c r="O73" s="46"/>
      <c r="P73" s="46"/>
      <c r="Q73" s="46"/>
      <c r="R73" s="45">
        <v>1</v>
      </c>
      <c r="S73" s="46">
        <v>17468</v>
      </c>
      <c r="T73" s="45" t="s">
        <v>34</v>
      </c>
      <c r="U73" s="46">
        <v>1746800</v>
      </c>
      <c r="AC73" s="47"/>
      <c r="AD73" s="47"/>
      <c r="AK73" s="47"/>
      <c r="AM73" s="91"/>
      <c r="AN73" s="47">
        <v>1746800</v>
      </c>
      <c r="AQ73" s="47">
        <f t="shared" si="1"/>
        <v>1746800</v>
      </c>
      <c r="AS73" s="44" t="s">
        <v>285</v>
      </c>
      <c r="AT73" s="44">
        <f t="shared" si="2"/>
        <v>0</v>
      </c>
      <c r="AU73" s="83" t="s">
        <v>285</v>
      </c>
      <c r="AV73" s="44" t="s">
        <v>234</v>
      </c>
      <c r="AW73" s="44" t="s">
        <v>28</v>
      </c>
      <c r="AX73" s="44" t="s">
        <v>35</v>
      </c>
      <c r="BA73" s="44" t="s">
        <v>296</v>
      </c>
      <c r="BB73" s="44" t="s">
        <v>295</v>
      </c>
      <c r="BC73" s="44" t="s">
        <v>293</v>
      </c>
      <c r="BE73" s="48" t="s">
        <v>35</v>
      </c>
      <c r="BF73" s="44" t="s">
        <v>306</v>
      </c>
      <c r="BO73" s="49"/>
      <c r="BS73" s="50"/>
    </row>
    <row r="74" spans="2:71" s="44" customFormat="1" ht="17.25" customHeight="1">
      <c r="B74" s="101"/>
      <c r="C74" s="44">
        <v>63</v>
      </c>
      <c r="D74" s="44">
        <v>5680</v>
      </c>
      <c r="E74" s="44" t="s">
        <v>103</v>
      </c>
      <c r="F74" s="44" t="s">
        <v>544</v>
      </c>
      <c r="G74" s="44">
        <v>44</v>
      </c>
      <c r="H74" s="44" t="s">
        <v>331</v>
      </c>
      <c r="I74" s="83" t="s">
        <v>280</v>
      </c>
      <c r="J74" s="44" t="s">
        <v>168</v>
      </c>
      <c r="K74" s="44" t="s">
        <v>28</v>
      </c>
      <c r="L74" s="45" t="s">
        <v>198</v>
      </c>
      <c r="M74" s="46">
        <v>13065</v>
      </c>
      <c r="N74" s="46"/>
      <c r="O74" s="46"/>
      <c r="P74" s="46"/>
      <c r="Q74" s="46"/>
      <c r="R74" s="45">
        <v>1</v>
      </c>
      <c r="S74" s="46">
        <v>13065</v>
      </c>
      <c r="T74" s="45" t="s">
        <v>207</v>
      </c>
      <c r="U74" s="46">
        <v>979875</v>
      </c>
      <c r="AC74" s="47"/>
      <c r="AD74" s="47"/>
      <c r="AK74" s="47"/>
      <c r="AM74" s="91"/>
      <c r="AN74" s="47">
        <v>979875</v>
      </c>
      <c r="AQ74" s="47">
        <f t="shared" ref="AQ74:AQ137" si="3">AN74</f>
        <v>979875</v>
      </c>
      <c r="AS74" s="44" t="s">
        <v>285</v>
      </c>
      <c r="AT74" s="44">
        <f t="shared" si="2"/>
        <v>0</v>
      </c>
      <c r="AU74" s="83" t="s">
        <v>285</v>
      </c>
      <c r="AV74" s="44" t="s">
        <v>234</v>
      </c>
      <c r="AW74" s="44" t="s">
        <v>28</v>
      </c>
      <c r="AX74" s="44" t="s">
        <v>292</v>
      </c>
      <c r="BA74" s="44" t="s">
        <v>296</v>
      </c>
      <c r="BB74" s="44" t="s">
        <v>295</v>
      </c>
      <c r="BC74" s="44" t="s">
        <v>293</v>
      </c>
      <c r="BE74" s="48" t="s">
        <v>35</v>
      </c>
      <c r="BF74" s="44" t="s">
        <v>545</v>
      </c>
      <c r="BO74" s="49"/>
      <c r="BS74" s="50"/>
    </row>
    <row r="75" spans="2:71" s="44" customFormat="1" ht="17.25" customHeight="1">
      <c r="B75" s="101"/>
      <c r="C75" s="44">
        <v>64</v>
      </c>
      <c r="D75" s="44">
        <v>5795</v>
      </c>
      <c r="E75" s="44" t="s">
        <v>103</v>
      </c>
      <c r="F75" s="44" t="s">
        <v>546</v>
      </c>
      <c r="G75" s="44">
        <v>73</v>
      </c>
      <c r="H75" s="44" t="s">
        <v>332</v>
      </c>
      <c r="I75" s="83" t="s">
        <v>280</v>
      </c>
      <c r="J75" s="44" t="s">
        <v>32</v>
      </c>
      <c r="K75" s="44" t="s">
        <v>281</v>
      </c>
      <c r="L75" s="45" t="s">
        <v>149</v>
      </c>
      <c r="M75" s="46">
        <v>6812</v>
      </c>
      <c r="N75" s="46"/>
      <c r="O75" s="46"/>
      <c r="P75" s="46"/>
      <c r="Q75" s="46"/>
      <c r="R75" s="45">
        <v>1</v>
      </c>
      <c r="S75" s="46">
        <v>6812</v>
      </c>
      <c r="T75" s="45" t="s">
        <v>207</v>
      </c>
      <c r="U75" s="46">
        <v>510900</v>
      </c>
      <c r="AC75" s="47"/>
      <c r="AD75" s="47"/>
      <c r="AK75" s="47"/>
      <c r="AM75" s="91"/>
      <c r="AN75" s="47">
        <v>510900</v>
      </c>
      <c r="AQ75" s="47">
        <f t="shared" si="3"/>
        <v>510900</v>
      </c>
      <c r="AS75" s="44" t="s">
        <v>285</v>
      </c>
      <c r="AT75" s="44">
        <f t="shared" si="2"/>
        <v>0</v>
      </c>
      <c r="AU75" s="83" t="s">
        <v>285</v>
      </c>
      <c r="AV75" s="44" t="s">
        <v>234</v>
      </c>
      <c r="AW75" s="44" t="s">
        <v>28</v>
      </c>
      <c r="AX75" s="44" t="s">
        <v>292</v>
      </c>
      <c r="BA75" s="44" t="s">
        <v>296</v>
      </c>
      <c r="BB75" s="44" t="s">
        <v>295</v>
      </c>
      <c r="BC75" s="44" t="s">
        <v>293</v>
      </c>
      <c r="BE75" s="48" t="s">
        <v>35</v>
      </c>
      <c r="BF75" s="44" t="s">
        <v>553</v>
      </c>
      <c r="BO75" s="49"/>
      <c r="BS75" s="50"/>
    </row>
    <row r="76" spans="2:71" s="44" customFormat="1" ht="17.25" customHeight="1">
      <c r="B76" s="101"/>
      <c r="C76" s="44">
        <v>65</v>
      </c>
      <c r="D76" s="44">
        <v>5796</v>
      </c>
      <c r="E76" s="44" t="s">
        <v>103</v>
      </c>
      <c r="F76" s="44" t="s">
        <v>547</v>
      </c>
      <c r="G76" s="44">
        <v>72</v>
      </c>
      <c r="H76" s="44" t="s">
        <v>333</v>
      </c>
      <c r="I76" s="83" t="s">
        <v>280</v>
      </c>
      <c r="J76" s="44" t="s">
        <v>151</v>
      </c>
      <c r="K76" s="44" t="s">
        <v>28</v>
      </c>
      <c r="L76" s="45" t="s">
        <v>161</v>
      </c>
      <c r="M76" s="46">
        <v>5825</v>
      </c>
      <c r="N76" s="46"/>
      <c r="O76" s="46"/>
      <c r="P76" s="46"/>
      <c r="Q76" s="46"/>
      <c r="R76" s="45">
        <v>1</v>
      </c>
      <c r="S76" s="46">
        <v>5825</v>
      </c>
      <c r="T76" s="45" t="s">
        <v>207</v>
      </c>
      <c r="U76" s="46">
        <v>436875</v>
      </c>
      <c r="AC76" s="47"/>
      <c r="AD76" s="47"/>
      <c r="AK76" s="47"/>
      <c r="AM76" s="91"/>
      <c r="AN76" s="47">
        <v>436875</v>
      </c>
      <c r="AQ76" s="47">
        <f t="shared" si="3"/>
        <v>436875</v>
      </c>
      <c r="AS76" s="44" t="s">
        <v>284</v>
      </c>
      <c r="AT76" s="44">
        <f t="shared" si="2"/>
        <v>0</v>
      </c>
      <c r="AU76" s="83" t="s">
        <v>284</v>
      </c>
      <c r="AV76" s="44" t="s">
        <v>234</v>
      </c>
      <c r="AW76" s="44" t="s">
        <v>28</v>
      </c>
      <c r="AX76" s="44" t="s">
        <v>35</v>
      </c>
      <c r="BA76" s="44" t="s">
        <v>294</v>
      </c>
      <c r="BB76" s="44" t="s">
        <v>295</v>
      </c>
      <c r="BC76" s="44" t="s">
        <v>293</v>
      </c>
      <c r="BE76" s="48" t="s">
        <v>35</v>
      </c>
      <c r="BF76" s="44" t="s">
        <v>554</v>
      </c>
      <c r="BO76" s="49"/>
      <c r="BS76" s="50"/>
    </row>
    <row r="77" spans="2:71" s="44" customFormat="1" ht="17.25" customHeight="1">
      <c r="B77" s="101"/>
      <c r="C77" s="44">
        <v>66</v>
      </c>
      <c r="D77" s="44">
        <v>5797</v>
      </c>
      <c r="E77" s="44" t="s">
        <v>103</v>
      </c>
      <c r="F77" s="44" t="s">
        <v>548</v>
      </c>
      <c r="G77" s="44">
        <v>71</v>
      </c>
      <c r="H77" s="44" t="s">
        <v>334</v>
      </c>
      <c r="I77" s="83" t="s">
        <v>280</v>
      </c>
      <c r="J77" s="44" t="s">
        <v>164</v>
      </c>
      <c r="K77" s="44" t="s">
        <v>28</v>
      </c>
      <c r="L77" s="45" t="s">
        <v>224</v>
      </c>
      <c r="M77" s="46">
        <v>11492</v>
      </c>
      <c r="N77" s="46"/>
      <c r="O77" s="46"/>
      <c r="P77" s="46"/>
      <c r="Q77" s="46"/>
      <c r="R77" s="45">
        <v>1</v>
      </c>
      <c r="S77" s="46">
        <v>11492</v>
      </c>
      <c r="T77" s="45" t="s">
        <v>207</v>
      </c>
      <c r="U77" s="46">
        <v>861900</v>
      </c>
      <c r="AC77" s="47"/>
      <c r="AD77" s="47"/>
      <c r="AK77" s="47"/>
      <c r="AM77" s="91"/>
      <c r="AN77" s="47">
        <v>861900</v>
      </c>
      <c r="AQ77" s="47">
        <f t="shared" si="3"/>
        <v>861900</v>
      </c>
      <c r="AS77" s="44" t="s">
        <v>285</v>
      </c>
      <c r="AT77" s="44">
        <f t="shared" si="2"/>
        <v>0</v>
      </c>
      <c r="AU77" s="83" t="s">
        <v>285</v>
      </c>
      <c r="AV77" s="44" t="s">
        <v>234</v>
      </c>
      <c r="AW77" s="44" t="s">
        <v>28</v>
      </c>
      <c r="AX77" s="44" t="s">
        <v>35</v>
      </c>
      <c r="BA77" s="44" t="s">
        <v>296</v>
      </c>
      <c r="BB77" s="44" t="s">
        <v>295</v>
      </c>
      <c r="BC77" s="44" t="s">
        <v>293</v>
      </c>
      <c r="BE77" s="48" t="s">
        <v>35</v>
      </c>
      <c r="BF77" s="44" t="s">
        <v>555</v>
      </c>
      <c r="BO77" s="49"/>
      <c r="BS77" s="50"/>
    </row>
    <row r="78" spans="2:71" s="44" customFormat="1" ht="17.25" customHeight="1">
      <c r="B78" s="101"/>
      <c r="C78" s="44">
        <v>67</v>
      </c>
      <c r="D78" s="44">
        <v>5798</v>
      </c>
      <c r="E78" s="44" t="s">
        <v>103</v>
      </c>
      <c r="F78" s="44" t="s">
        <v>549</v>
      </c>
      <c r="G78" s="44">
        <v>70</v>
      </c>
      <c r="H78" s="44" t="s">
        <v>335</v>
      </c>
      <c r="I78" s="83" t="s">
        <v>280</v>
      </c>
      <c r="J78" s="44" t="s">
        <v>177</v>
      </c>
      <c r="K78" s="44" t="s">
        <v>140</v>
      </c>
      <c r="L78" s="45" t="s">
        <v>216</v>
      </c>
      <c r="M78" s="46">
        <v>17184</v>
      </c>
      <c r="N78" s="46"/>
      <c r="O78" s="46"/>
      <c r="P78" s="46"/>
      <c r="Q78" s="46"/>
      <c r="R78" s="45">
        <v>1</v>
      </c>
      <c r="S78" s="46">
        <v>17184</v>
      </c>
      <c r="T78" s="45" t="s">
        <v>207</v>
      </c>
      <c r="U78" s="46">
        <v>1288800</v>
      </c>
      <c r="AC78" s="47"/>
      <c r="AD78" s="47"/>
      <c r="AK78" s="47"/>
      <c r="AM78" s="91"/>
      <c r="AN78" s="47">
        <v>1288800</v>
      </c>
      <c r="AQ78" s="47">
        <f t="shared" si="3"/>
        <v>1288800</v>
      </c>
      <c r="AS78" s="44" t="s">
        <v>285</v>
      </c>
      <c r="AT78" s="44">
        <f t="shared" si="2"/>
        <v>0</v>
      </c>
      <c r="AU78" s="83" t="s">
        <v>285</v>
      </c>
      <c r="AV78" s="44" t="s">
        <v>234</v>
      </c>
      <c r="AW78" s="44" t="s">
        <v>28</v>
      </c>
      <c r="AX78" s="44" t="s">
        <v>35</v>
      </c>
      <c r="BA78" s="44" t="s">
        <v>296</v>
      </c>
      <c r="BB78" s="44" t="s">
        <v>295</v>
      </c>
      <c r="BC78" s="44" t="s">
        <v>293</v>
      </c>
      <c r="BE78" s="48" t="s">
        <v>35</v>
      </c>
      <c r="BF78" s="44" t="s">
        <v>556</v>
      </c>
      <c r="BO78" s="49"/>
      <c r="BS78" s="50"/>
    </row>
    <row r="79" spans="2:71" s="44" customFormat="1" ht="17.25" customHeight="1">
      <c r="B79" s="101"/>
      <c r="C79" s="44">
        <v>68</v>
      </c>
      <c r="D79" s="44">
        <v>5799</v>
      </c>
      <c r="E79" s="44" t="s">
        <v>103</v>
      </c>
      <c r="F79" s="44" t="s">
        <v>550</v>
      </c>
      <c r="G79" s="44">
        <v>68</v>
      </c>
      <c r="H79" s="44" t="s">
        <v>336</v>
      </c>
      <c r="I79" s="83" t="s">
        <v>280</v>
      </c>
      <c r="J79" s="44" t="s">
        <v>172</v>
      </c>
      <c r="K79" s="44" t="s">
        <v>140</v>
      </c>
      <c r="L79" s="45" t="s">
        <v>159</v>
      </c>
      <c r="M79" s="46">
        <v>14723</v>
      </c>
      <c r="N79" s="46"/>
      <c r="O79" s="46"/>
      <c r="P79" s="46"/>
      <c r="Q79" s="46"/>
      <c r="R79" s="45">
        <v>1</v>
      </c>
      <c r="S79" s="46">
        <v>14723</v>
      </c>
      <c r="T79" s="45" t="s">
        <v>34</v>
      </c>
      <c r="U79" s="46">
        <v>1472300</v>
      </c>
      <c r="AC79" s="47"/>
      <c r="AD79" s="47"/>
      <c r="AK79" s="47"/>
      <c r="AM79" s="91"/>
      <c r="AN79" s="47">
        <v>1472300</v>
      </c>
      <c r="AQ79" s="47">
        <f t="shared" si="3"/>
        <v>1472300</v>
      </c>
      <c r="AS79" s="44" t="s">
        <v>284</v>
      </c>
      <c r="AT79" s="44">
        <f t="shared" si="2"/>
        <v>0</v>
      </c>
      <c r="AU79" s="83" t="s">
        <v>284</v>
      </c>
      <c r="AV79" s="44" t="s">
        <v>234</v>
      </c>
      <c r="AW79" s="44" t="s">
        <v>28</v>
      </c>
      <c r="AX79" s="44" t="s">
        <v>35</v>
      </c>
      <c r="BA79" s="44" t="s">
        <v>294</v>
      </c>
      <c r="BB79" s="44" t="s">
        <v>295</v>
      </c>
      <c r="BC79" s="44" t="s">
        <v>293</v>
      </c>
      <c r="BE79" s="48" t="s">
        <v>35</v>
      </c>
      <c r="BF79" s="44" t="s">
        <v>557</v>
      </c>
      <c r="BO79" s="49"/>
      <c r="BS79" s="50"/>
    </row>
    <row r="80" spans="2:71" s="44" customFormat="1" ht="17.25" customHeight="1">
      <c r="B80" s="101"/>
      <c r="C80" s="44">
        <v>69</v>
      </c>
      <c r="D80" s="44">
        <v>5800</v>
      </c>
      <c r="E80" s="44" t="s">
        <v>103</v>
      </c>
      <c r="F80" s="44" t="s">
        <v>551</v>
      </c>
      <c r="G80" s="44">
        <v>69</v>
      </c>
      <c r="H80" s="44" t="s">
        <v>337</v>
      </c>
      <c r="I80" s="83" t="s">
        <v>280</v>
      </c>
      <c r="J80" s="44" t="s">
        <v>188</v>
      </c>
      <c r="K80" s="44" t="s">
        <v>28</v>
      </c>
      <c r="L80" s="45" t="s">
        <v>193</v>
      </c>
      <c r="M80" s="46">
        <v>21458</v>
      </c>
      <c r="N80" s="46"/>
      <c r="O80" s="46"/>
      <c r="P80" s="46"/>
      <c r="Q80" s="46"/>
      <c r="R80" s="45">
        <v>1</v>
      </c>
      <c r="S80" s="46">
        <v>21458</v>
      </c>
      <c r="T80" s="45" t="s">
        <v>34</v>
      </c>
      <c r="U80" s="46">
        <v>2145800</v>
      </c>
      <c r="AC80" s="47"/>
      <c r="AD80" s="47"/>
      <c r="AK80" s="47"/>
      <c r="AM80" s="91"/>
      <c r="AN80" s="47">
        <v>2145800</v>
      </c>
      <c r="AQ80" s="47">
        <f t="shared" si="3"/>
        <v>2145800</v>
      </c>
      <c r="AS80" s="44" t="s">
        <v>284</v>
      </c>
      <c r="AT80" s="44">
        <f t="shared" si="2"/>
        <v>0</v>
      </c>
      <c r="AU80" s="83" t="s">
        <v>284</v>
      </c>
      <c r="AV80" s="44" t="s">
        <v>234</v>
      </c>
      <c r="AW80" s="44" t="s">
        <v>28</v>
      </c>
      <c r="AX80" s="44" t="s">
        <v>35</v>
      </c>
      <c r="BA80" s="44" t="s">
        <v>294</v>
      </c>
      <c r="BB80" s="44" t="s">
        <v>295</v>
      </c>
      <c r="BC80" s="44" t="s">
        <v>293</v>
      </c>
      <c r="BE80" s="48" t="s">
        <v>35</v>
      </c>
      <c r="BF80" s="44" t="s">
        <v>558</v>
      </c>
      <c r="BO80" s="49"/>
      <c r="BS80" s="50"/>
    </row>
    <row r="81" spans="2:71" s="44" customFormat="1" ht="17.25" customHeight="1">
      <c r="B81" s="101"/>
      <c r="C81" s="44">
        <v>70</v>
      </c>
      <c r="D81" s="44">
        <v>5801</v>
      </c>
      <c r="E81" s="44" t="s">
        <v>103</v>
      </c>
      <c r="F81" s="44" t="s">
        <v>552</v>
      </c>
      <c r="G81" s="44">
        <v>84</v>
      </c>
      <c r="H81" s="44" t="s">
        <v>338</v>
      </c>
      <c r="I81" s="83" t="s">
        <v>280</v>
      </c>
      <c r="J81" s="44" t="s">
        <v>180</v>
      </c>
      <c r="K81" s="44" t="s">
        <v>281</v>
      </c>
      <c r="L81" s="45" t="s">
        <v>147</v>
      </c>
      <c r="M81" s="46">
        <v>18010</v>
      </c>
      <c r="N81" s="46"/>
      <c r="O81" s="46"/>
      <c r="P81" s="46"/>
      <c r="Q81" s="46"/>
      <c r="R81" s="45">
        <v>1</v>
      </c>
      <c r="S81" s="46">
        <v>18010</v>
      </c>
      <c r="T81" s="45" t="s">
        <v>207</v>
      </c>
      <c r="U81" s="46">
        <v>1350750</v>
      </c>
      <c r="AC81" s="47"/>
      <c r="AD81" s="47"/>
      <c r="AK81" s="47"/>
      <c r="AM81" s="91"/>
      <c r="AN81" s="47">
        <v>1350750</v>
      </c>
      <c r="AQ81" s="47">
        <f t="shared" si="3"/>
        <v>1350750</v>
      </c>
      <c r="AS81" s="44" t="s">
        <v>285</v>
      </c>
      <c r="AT81" s="44">
        <f t="shared" si="2"/>
        <v>0</v>
      </c>
      <c r="AU81" s="83" t="s">
        <v>285</v>
      </c>
      <c r="AV81" s="44" t="s">
        <v>234</v>
      </c>
      <c r="AW81" s="44" t="s">
        <v>28</v>
      </c>
      <c r="AX81" s="44" t="s">
        <v>35</v>
      </c>
      <c r="BA81" s="44" t="s">
        <v>296</v>
      </c>
      <c r="BB81" s="44" t="s">
        <v>295</v>
      </c>
      <c r="BC81" s="44" t="s">
        <v>293</v>
      </c>
      <c r="BE81" s="48" t="s">
        <v>35</v>
      </c>
      <c r="BF81" s="44" t="s">
        <v>559</v>
      </c>
      <c r="BO81" s="49"/>
      <c r="BS81" s="50"/>
    </row>
    <row r="82" spans="2:71" s="44" customFormat="1" ht="17.25" customHeight="1">
      <c r="B82" s="101"/>
      <c r="C82" s="44">
        <v>71</v>
      </c>
      <c r="D82" s="44">
        <v>5807</v>
      </c>
      <c r="E82" s="44" t="s">
        <v>103</v>
      </c>
      <c r="F82" s="44" t="s">
        <v>560</v>
      </c>
      <c r="G82" s="44">
        <v>81</v>
      </c>
      <c r="H82" s="44" t="s">
        <v>339</v>
      </c>
      <c r="I82" s="83" t="s">
        <v>280</v>
      </c>
      <c r="J82" s="44" t="s">
        <v>192</v>
      </c>
      <c r="K82" s="44" t="s">
        <v>30</v>
      </c>
      <c r="L82" s="45" t="s">
        <v>156</v>
      </c>
      <c r="M82" s="46">
        <v>22920</v>
      </c>
      <c r="N82" s="46"/>
      <c r="O82" s="46"/>
      <c r="P82" s="46"/>
      <c r="Q82" s="46"/>
      <c r="R82" s="45">
        <v>1</v>
      </c>
      <c r="S82" s="46">
        <v>22920</v>
      </c>
      <c r="T82" s="45" t="s">
        <v>34</v>
      </c>
      <c r="U82" s="46">
        <v>2292000</v>
      </c>
      <c r="AC82" s="47"/>
      <c r="AD82" s="47"/>
      <c r="AK82" s="47"/>
      <c r="AM82" s="91"/>
      <c r="AN82" s="47">
        <v>2292000</v>
      </c>
      <c r="AQ82" s="47">
        <f t="shared" si="3"/>
        <v>2292000</v>
      </c>
      <c r="AS82" s="44" t="s">
        <v>284</v>
      </c>
      <c r="AT82" s="44">
        <f t="shared" si="2"/>
        <v>0</v>
      </c>
      <c r="AU82" s="83" t="s">
        <v>284</v>
      </c>
      <c r="AV82" s="44" t="s">
        <v>234</v>
      </c>
      <c r="AW82" s="44" t="s">
        <v>28</v>
      </c>
      <c r="AX82" s="44" t="s">
        <v>35</v>
      </c>
      <c r="BA82" s="44" t="s">
        <v>294</v>
      </c>
      <c r="BB82" s="44" t="s">
        <v>295</v>
      </c>
      <c r="BC82" s="44" t="s">
        <v>293</v>
      </c>
      <c r="BE82" s="48" t="s">
        <v>35</v>
      </c>
      <c r="BF82" s="44" t="s">
        <v>562</v>
      </c>
      <c r="BO82" s="49"/>
      <c r="BS82" s="50"/>
    </row>
    <row r="83" spans="2:71" s="44" customFormat="1" ht="17.25" customHeight="1">
      <c r="B83" s="101"/>
      <c r="C83" s="44">
        <v>72</v>
      </c>
      <c r="D83" s="44">
        <v>5808</v>
      </c>
      <c r="E83" s="44" t="s">
        <v>103</v>
      </c>
      <c r="F83" s="44" t="s">
        <v>561</v>
      </c>
      <c r="G83" s="44">
        <v>78</v>
      </c>
      <c r="H83" s="44" t="s">
        <v>340</v>
      </c>
      <c r="I83" s="83" t="s">
        <v>280</v>
      </c>
      <c r="J83" s="44" t="s">
        <v>165</v>
      </c>
      <c r="K83" s="44" t="s">
        <v>140</v>
      </c>
      <c r="L83" s="45" t="s">
        <v>201</v>
      </c>
      <c r="M83" s="46">
        <v>11968</v>
      </c>
      <c r="N83" s="46"/>
      <c r="O83" s="46"/>
      <c r="P83" s="46"/>
      <c r="Q83" s="46"/>
      <c r="R83" s="45">
        <v>1</v>
      </c>
      <c r="S83" s="46">
        <v>11968</v>
      </c>
      <c r="T83" s="45" t="s">
        <v>207</v>
      </c>
      <c r="U83" s="46">
        <v>897600</v>
      </c>
      <c r="AC83" s="47"/>
      <c r="AD83" s="47"/>
      <c r="AK83" s="47"/>
      <c r="AM83" s="91"/>
      <c r="AN83" s="47">
        <v>897600</v>
      </c>
      <c r="AQ83" s="47">
        <f t="shared" si="3"/>
        <v>897600</v>
      </c>
      <c r="AS83" s="44" t="s">
        <v>284</v>
      </c>
      <c r="AT83" s="44">
        <f t="shared" si="2"/>
        <v>0</v>
      </c>
      <c r="AU83" s="83" t="s">
        <v>284</v>
      </c>
      <c r="AV83" s="44" t="s">
        <v>234</v>
      </c>
      <c r="AW83" s="44" t="s">
        <v>28</v>
      </c>
      <c r="AX83" s="44" t="s">
        <v>35</v>
      </c>
      <c r="BA83" s="44" t="s">
        <v>294</v>
      </c>
      <c r="BB83" s="44" t="s">
        <v>295</v>
      </c>
      <c r="BC83" s="44" t="s">
        <v>293</v>
      </c>
      <c r="BE83" s="48" t="s">
        <v>35</v>
      </c>
      <c r="BF83" s="44" t="s">
        <v>563</v>
      </c>
      <c r="BO83" s="49"/>
      <c r="BS83" s="50"/>
    </row>
    <row r="84" spans="2:71" s="44" customFormat="1" ht="17.25" customHeight="1">
      <c r="B84" s="101"/>
      <c r="C84" s="44">
        <v>73</v>
      </c>
      <c r="D84" s="44">
        <v>5810</v>
      </c>
      <c r="E84" s="44" t="s">
        <v>103</v>
      </c>
      <c r="F84" s="44" t="s">
        <v>564</v>
      </c>
      <c r="G84" s="44">
        <v>80</v>
      </c>
      <c r="H84" s="44" t="s">
        <v>341</v>
      </c>
      <c r="I84" s="83" t="s">
        <v>280</v>
      </c>
      <c r="J84" s="44" t="s">
        <v>184</v>
      </c>
      <c r="K84" s="44" t="s">
        <v>28</v>
      </c>
      <c r="L84" s="45" t="s">
        <v>191</v>
      </c>
      <c r="M84" s="46">
        <v>19856</v>
      </c>
      <c r="N84" s="46"/>
      <c r="O84" s="46"/>
      <c r="P84" s="46"/>
      <c r="Q84" s="46"/>
      <c r="R84" s="45">
        <v>1</v>
      </c>
      <c r="S84" s="46">
        <v>19856</v>
      </c>
      <c r="T84" s="45" t="s">
        <v>207</v>
      </c>
      <c r="U84" s="46">
        <v>1489200</v>
      </c>
      <c r="AC84" s="47"/>
      <c r="AD84" s="47"/>
      <c r="AK84" s="47"/>
      <c r="AM84" s="91"/>
      <c r="AN84" s="47">
        <v>1489200</v>
      </c>
      <c r="AQ84" s="47">
        <f t="shared" si="3"/>
        <v>1489200</v>
      </c>
      <c r="AS84" s="44" t="s">
        <v>284</v>
      </c>
      <c r="AT84" s="44">
        <f t="shared" si="2"/>
        <v>0</v>
      </c>
      <c r="AU84" s="83" t="s">
        <v>284</v>
      </c>
      <c r="AV84" s="44" t="s">
        <v>234</v>
      </c>
      <c r="AW84" s="44" t="s">
        <v>28</v>
      </c>
      <c r="AX84" s="44" t="s">
        <v>35</v>
      </c>
      <c r="BA84" s="44" t="s">
        <v>294</v>
      </c>
      <c r="BB84" s="44" t="s">
        <v>295</v>
      </c>
      <c r="BC84" s="44" t="s">
        <v>293</v>
      </c>
      <c r="BE84" s="48" t="s">
        <v>35</v>
      </c>
      <c r="BF84" s="44" t="s">
        <v>565</v>
      </c>
      <c r="BO84" s="49"/>
      <c r="BS84" s="50"/>
    </row>
    <row r="85" spans="2:71" s="44" customFormat="1" ht="17.25" customHeight="1">
      <c r="B85" s="101"/>
      <c r="C85" s="44">
        <v>74</v>
      </c>
      <c r="D85" s="44">
        <v>5814</v>
      </c>
      <c r="E85" s="44" t="s">
        <v>103</v>
      </c>
      <c r="F85" s="44" t="s">
        <v>566</v>
      </c>
      <c r="G85" s="44">
        <v>67</v>
      </c>
      <c r="H85" s="44" t="s">
        <v>342</v>
      </c>
      <c r="I85" s="83" t="s">
        <v>280</v>
      </c>
      <c r="J85" s="44" t="s">
        <v>182</v>
      </c>
      <c r="K85" s="44" t="s">
        <v>30</v>
      </c>
      <c r="L85" s="45" t="s">
        <v>177</v>
      </c>
      <c r="M85" s="46">
        <v>18942</v>
      </c>
      <c r="N85" s="46"/>
      <c r="O85" s="46"/>
      <c r="P85" s="46"/>
      <c r="Q85" s="46"/>
      <c r="R85" s="45">
        <v>1</v>
      </c>
      <c r="S85" s="46">
        <v>18942</v>
      </c>
      <c r="T85" s="45" t="s">
        <v>34</v>
      </c>
      <c r="U85" s="46">
        <v>1894200</v>
      </c>
      <c r="AC85" s="47"/>
      <c r="AD85" s="47"/>
      <c r="AK85" s="47"/>
      <c r="AM85" s="91"/>
      <c r="AN85" s="47">
        <v>1894200</v>
      </c>
      <c r="AQ85" s="47">
        <f t="shared" si="3"/>
        <v>1894200</v>
      </c>
      <c r="AS85" s="44" t="s">
        <v>285</v>
      </c>
      <c r="AT85" s="44">
        <f t="shared" si="2"/>
        <v>0</v>
      </c>
      <c r="AU85" s="83" t="s">
        <v>285</v>
      </c>
      <c r="AV85" s="44" t="s">
        <v>234</v>
      </c>
      <c r="AW85" s="44" t="s">
        <v>28</v>
      </c>
      <c r="AX85" s="44" t="s">
        <v>35</v>
      </c>
      <c r="BA85" s="44" t="s">
        <v>296</v>
      </c>
      <c r="BB85" s="44" t="s">
        <v>295</v>
      </c>
      <c r="BC85" s="44" t="s">
        <v>293</v>
      </c>
      <c r="BE85" s="48" t="s">
        <v>35</v>
      </c>
      <c r="BF85" s="44" t="s">
        <v>567</v>
      </c>
      <c r="BO85" s="49"/>
      <c r="BS85" s="50"/>
    </row>
    <row r="86" spans="2:71" s="44" customFormat="1" ht="17.25" customHeight="1">
      <c r="B86" s="101"/>
      <c r="C86" s="44">
        <v>75</v>
      </c>
      <c r="D86" s="44">
        <v>5817</v>
      </c>
      <c r="E86" s="44" t="s">
        <v>103</v>
      </c>
      <c r="F86" s="44" t="s">
        <v>568</v>
      </c>
      <c r="G86" s="44">
        <v>63</v>
      </c>
      <c r="H86" s="44" t="s">
        <v>343</v>
      </c>
      <c r="I86" s="83" t="s">
        <v>280</v>
      </c>
      <c r="J86" s="44" t="s">
        <v>185</v>
      </c>
      <c r="K86" s="44" t="s">
        <v>140</v>
      </c>
      <c r="L86" s="45" t="s">
        <v>158</v>
      </c>
      <c r="M86" s="46">
        <v>20322</v>
      </c>
      <c r="N86" s="46"/>
      <c r="O86" s="46"/>
      <c r="P86" s="46"/>
      <c r="Q86" s="46"/>
      <c r="R86" s="45">
        <v>1</v>
      </c>
      <c r="S86" s="46">
        <v>20322</v>
      </c>
      <c r="T86" s="45" t="s">
        <v>34</v>
      </c>
      <c r="U86" s="46">
        <v>2032200</v>
      </c>
      <c r="AC86" s="47"/>
      <c r="AD86" s="47"/>
      <c r="AK86" s="47"/>
      <c r="AM86" s="91"/>
      <c r="AN86" s="47">
        <v>2032200</v>
      </c>
      <c r="AQ86" s="47">
        <f t="shared" si="3"/>
        <v>2032200</v>
      </c>
      <c r="AS86" s="44" t="s">
        <v>284</v>
      </c>
      <c r="AT86" s="44">
        <f t="shared" si="2"/>
        <v>0</v>
      </c>
      <c r="AU86" s="83" t="s">
        <v>284</v>
      </c>
      <c r="AV86" s="44" t="s">
        <v>234</v>
      </c>
      <c r="AW86" s="44" t="s">
        <v>28</v>
      </c>
      <c r="AX86" s="44" t="s">
        <v>35</v>
      </c>
      <c r="BA86" s="44" t="s">
        <v>294</v>
      </c>
      <c r="BB86" s="44" t="s">
        <v>295</v>
      </c>
      <c r="BC86" s="44" t="s">
        <v>293</v>
      </c>
      <c r="BE86" s="48" t="s">
        <v>35</v>
      </c>
      <c r="BF86" s="44" t="s">
        <v>571</v>
      </c>
      <c r="BO86" s="49"/>
      <c r="BS86" s="50"/>
    </row>
    <row r="87" spans="2:71" s="44" customFormat="1" ht="17.25" customHeight="1">
      <c r="B87" s="101"/>
      <c r="C87" s="44">
        <v>76</v>
      </c>
      <c r="D87" s="44">
        <v>5818</v>
      </c>
      <c r="E87" s="44" t="s">
        <v>103</v>
      </c>
      <c r="F87" s="44" t="s">
        <v>569</v>
      </c>
      <c r="G87" s="44">
        <v>71</v>
      </c>
      <c r="H87" s="44" t="s">
        <v>344</v>
      </c>
      <c r="I87" s="83" t="s">
        <v>280</v>
      </c>
      <c r="J87" s="44" t="s">
        <v>141</v>
      </c>
      <c r="K87" s="44" t="s">
        <v>28</v>
      </c>
      <c r="L87" s="45" t="s">
        <v>185</v>
      </c>
      <c r="M87" s="46">
        <v>1850</v>
      </c>
      <c r="N87" s="46"/>
      <c r="O87" s="46"/>
      <c r="P87" s="46"/>
      <c r="Q87" s="46"/>
      <c r="R87" s="45">
        <v>1</v>
      </c>
      <c r="S87" s="46">
        <v>1850</v>
      </c>
      <c r="T87" s="45" t="s">
        <v>34</v>
      </c>
      <c r="U87" s="46">
        <v>185000</v>
      </c>
      <c r="AC87" s="47"/>
      <c r="AD87" s="47"/>
      <c r="AK87" s="47"/>
      <c r="AM87" s="91"/>
      <c r="AN87" s="47">
        <v>185000</v>
      </c>
      <c r="AQ87" s="47">
        <f t="shared" si="3"/>
        <v>185000</v>
      </c>
      <c r="AS87" s="44" t="s">
        <v>285</v>
      </c>
      <c r="AT87" s="44">
        <f t="shared" si="2"/>
        <v>0</v>
      </c>
      <c r="AU87" s="83" t="s">
        <v>285</v>
      </c>
      <c r="AV87" s="44" t="s">
        <v>234</v>
      </c>
      <c r="AW87" s="44" t="s">
        <v>28</v>
      </c>
      <c r="AX87" s="44" t="s">
        <v>35</v>
      </c>
      <c r="BA87" s="44" t="s">
        <v>296</v>
      </c>
      <c r="BB87" s="44" t="s">
        <v>295</v>
      </c>
      <c r="BC87" s="44" t="s">
        <v>293</v>
      </c>
      <c r="BE87" s="48" t="s">
        <v>35</v>
      </c>
      <c r="BF87" s="44" t="s">
        <v>572</v>
      </c>
      <c r="BO87" s="49"/>
      <c r="BS87" s="50"/>
    </row>
    <row r="88" spans="2:71" s="44" customFormat="1" ht="17.25" customHeight="1">
      <c r="B88" s="101"/>
      <c r="C88" s="44">
        <v>77</v>
      </c>
      <c r="D88" s="44">
        <v>5819</v>
      </c>
      <c r="E88" s="44" t="s">
        <v>103</v>
      </c>
      <c r="F88" s="44" t="s">
        <v>570</v>
      </c>
      <c r="G88" s="44">
        <v>74</v>
      </c>
      <c r="H88" s="44" t="s">
        <v>345</v>
      </c>
      <c r="I88" s="83" t="s">
        <v>280</v>
      </c>
      <c r="J88" s="44" t="s">
        <v>163</v>
      </c>
      <c r="K88" s="44" t="s">
        <v>28</v>
      </c>
      <c r="L88" s="45" t="s">
        <v>222</v>
      </c>
      <c r="M88" s="46">
        <v>11090</v>
      </c>
      <c r="N88" s="46"/>
      <c r="O88" s="46"/>
      <c r="P88" s="46"/>
      <c r="Q88" s="46"/>
      <c r="R88" s="45">
        <v>1</v>
      </c>
      <c r="S88" s="46">
        <v>11090</v>
      </c>
      <c r="T88" s="45" t="s">
        <v>34</v>
      </c>
      <c r="U88" s="46">
        <v>1109000</v>
      </c>
      <c r="AC88" s="47"/>
      <c r="AD88" s="47"/>
      <c r="AK88" s="47"/>
      <c r="AM88" s="91"/>
      <c r="AN88" s="47">
        <v>1109000</v>
      </c>
      <c r="AQ88" s="47">
        <f t="shared" si="3"/>
        <v>1109000</v>
      </c>
      <c r="AS88" s="44" t="s">
        <v>285</v>
      </c>
      <c r="AT88" s="44">
        <f t="shared" si="2"/>
        <v>0</v>
      </c>
      <c r="AU88" s="83" t="s">
        <v>285</v>
      </c>
      <c r="AV88" s="44" t="s">
        <v>234</v>
      </c>
      <c r="AW88" s="44" t="s">
        <v>28</v>
      </c>
      <c r="AX88" s="44" t="s">
        <v>35</v>
      </c>
      <c r="BA88" s="44" t="s">
        <v>296</v>
      </c>
      <c r="BB88" s="44" t="s">
        <v>295</v>
      </c>
      <c r="BC88" s="44" t="s">
        <v>293</v>
      </c>
      <c r="BE88" s="48" t="s">
        <v>35</v>
      </c>
      <c r="BF88" s="44" t="s">
        <v>573</v>
      </c>
      <c r="BO88" s="49"/>
      <c r="BS88" s="50"/>
    </row>
    <row r="89" spans="2:71" s="44" customFormat="1" ht="17.25" customHeight="1">
      <c r="B89" s="101"/>
      <c r="C89" s="44">
        <v>78</v>
      </c>
      <c r="D89" s="44">
        <v>5821</v>
      </c>
      <c r="E89" s="44" t="s">
        <v>103</v>
      </c>
      <c r="F89" s="44" t="s">
        <v>574</v>
      </c>
      <c r="G89" s="44">
        <v>58</v>
      </c>
      <c r="H89" s="44" t="s">
        <v>104</v>
      </c>
      <c r="I89" s="83" t="s">
        <v>280</v>
      </c>
      <c r="J89" s="44" t="s">
        <v>199</v>
      </c>
      <c r="K89" s="44" t="s">
        <v>140</v>
      </c>
      <c r="L89" s="45" t="s">
        <v>146</v>
      </c>
      <c r="M89" s="46">
        <v>26709</v>
      </c>
      <c r="N89" s="46"/>
      <c r="O89" s="46"/>
      <c r="P89" s="46"/>
      <c r="Q89" s="46"/>
      <c r="R89" s="45">
        <v>1</v>
      </c>
      <c r="S89" s="46">
        <v>26709</v>
      </c>
      <c r="T89" s="45" t="s">
        <v>34</v>
      </c>
      <c r="U89" s="46">
        <v>2670900</v>
      </c>
      <c r="AC89" s="47"/>
      <c r="AD89" s="47"/>
      <c r="AK89" s="47"/>
      <c r="AM89" s="91"/>
      <c r="AN89" s="47">
        <v>2670900</v>
      </c>
      <c r="AQ89" s="47">
        <f t="shared" si="3"/>
        <v>2670900</v>
      </c>
      <c r="AS89" s="44" t="s">
        <v>284</v>
      </c>
      <c r="AT89" s="44">
        <f t="shared" si="2"/>
        <v>0</v>
      </c>
      <c r="AU89" s="83" t="s">
        <v>284</v>
      </c>
      <c r="AV89" s="44" t="s">
        <v>234</v>
      </c>
      <c r="AW89" s="44" t="s">
        <v>28</v>
      </c>
      <c r="AX89" s="44" t="s">
        <v>35</v>
      </c>
      <c r="BA89" s="44" t="s">
        <v>294</v>
      </c>
      <c r="BB89" s="44" t="s">
        <v>295</v>
      </c>
      <c r="BC89" s="44" t="s">
        <v>293</v>
      </c>
      <c r="BE89" s="48" t="s">
        <v>35</v>
      </c>
      <c r="BF89" s="44" t="s">
        <v>593</v>
      </c>
      <c r="BO89" s="49"/>
      <c r="BS89" s="50"/>
    </row>
    <row r="90" spans="2:71" s="44" customFormat="1" ht="17.25" customHeight="1">
      <c r="B90" s="101"/>
      <c r="C90" s="44">
        <v>79</v>
      </c>
      <c r="D90" s="44">
        <v>5822</v>
      </c>
      <c r="E90" s="44" t="s">
        <v>103</v>
      </c>
      <c r="F90" s="44" t="s">
        <v>575</v>
      </c>
      <c r="G90" s="44">
        <v>59</v>
      </c>
      <c r="H90" s="44" t="s">
        <v>346</v>
      </c>
      <c r="I90" s="83" t="s">
        <v>280</v>
      </c>
      <c r="J90" s="44" t="s">
        <v>149</v>
      </c>
      <c r="K90" s="44" t="s">
        <v>28</v>
      </c>
      <c r="L90" s="45" t="s">
        <v>281</v>
      </c>
      <c r="M90" s="46">
        <v>5000</v>
      </c>
      <c r="N90" s="46"/>
      <c r="O90" s="46"/>
      <c r="P90" s="46"/>
      <c r="Q90" s="46"/>
      <c r="R90" s="45">
        <v>1</v>
      </c>
      <c r="S90" s="46">
        <v>5000</v>
      </c>
      <c r="T90" s="45" t="s">
        <v>34</v>
      </c>
      <c r="U90" s="46">
        <v>500000</v>
      </c>
      <c r="AC90" s="47"/>
      <c r="AD90" s="47"/>
      <c r="AK90" s="47"/>
      <c r="AM90" s="91"/>
      <c r="AN90" s="47">
        <v>500000</v>
      </c>
      <c r="AQ90" s="47">
        <f t="shared" si="3"/>
        <v>500000</v>
      </c>
      <c r="AS90" s="44" t="s">
        <v>285</v>
      </c>
      <c r="AT90" s="44">
        <f t="shared" si="2"/>
        <v>0</v>
      </c>
      <c r="AU90" s="83" t="s">
        <v>285</v>
      </c>
      <c r="AV90" s="44" t="s">
        <v>234</v>
      </c>
      <c r="AW90" s="44" t="s">
        <v>28</v>
      </c>
      <c r="AX90" s="44" t="s">
        <v>35</v>
      </c>
      <c r="BA90" s="44" t="s">
        <v>296</v>
      </c>
      <c r="BB90" s="44" t="s">
        <v>295</v>
      </c>
      <c r="BC90" s="44" t="s">
        <v>293</v>
      </c>
      <c r="BE90" s="48" t="s">
        <v>35</v>
      </c>
      <c r="BF90" s="44" t="s">
        <v>594</v>
      </c>
      <c r="BO90" s="49"/>
      <c r="BS90" s="50"/>
    </row>
    <row r="91" spans="2:71" s="44" customFormat="1" ht="17.25" customHeight="1">
      <c r="B91" s="101"/>
      <c r="C91" s="44">
        <v>80</v>
      </c>
      <c r="D91" s="44">
        <v>5823</v>
      </c>
      <c r="E91" s="44" t="s">
        <v>103</v>
      </c>
      <c r="F91" s="44" t="s">
        <v>576</v>
      </c>
      <c r="G91" s="44">
        <v>53</v>
      </c>
      <c r="H91" s="44" t="s">
        <v>105</v>
      </c>
      <c r="I91" s="83" t="s">
        <v>280</v>
      </c>
      <c r="J91" s="44" t="s">
        <v>152</v>
      </c>
      <c r="K91" s="44" t="s">
        <v>140</v>
      </c>
      <c r="L91" s="45" t="s">
        <v>142</v>
      </c>
      <c r="M91" s="46">
        <v>6305</v>
      </c>
      <c r="N91" s="46"/>
      <c r="O91" s="46"/>
      <c r="P91" s="46"/>
      <c r="Q91" s="46"/>
      <c r="R91" s="45">
        <v>1</v>
      </c>
      <c r="S91" s="46">
        <v>6305</v>
      </c>
      <c r="T91" s="45" t="s">
        <v>34</v>
      </c>
      <c r="U91" s="46">
        <v>630500</v>
      </c>
      <c r="AC91" s="47"/>
      <c r="AD91" s="47"/>
      <c r="AK91" s="47"/>
      <c r="AM91" s="91"/>
      <c r="AN91" s="47">
        <v>630500</v>
      </c>
      <c r="AQ91" s="47">
        <f t="shared" si="3"/>
        <v>630500</v>
      </c>
      <c r="AS91" s="44" t="s">
        <v>284</v>
      </c>
      <c r="AT91" s="44">
        <f t="shared" si="2"/>
        <v>0</v>
      </c>
      <c r="AU91" s="83" t="s">
        <v>284</v>
      </c>
      <c r="AV91" s="44" t="s">
        <v>234</v>
      </c>
      <c r="AW91" s="44" t="s">
        <v>28</v>
      </c>
      <c r="AX91" s="44" t="s">
        <v>35</v>
      </c>
      <c r="BA91" s="44" t="s">
        <v>294</v>
      </c>
      <c r="BB91" s="44" t="s">
        <v>295</v>
      </c>
      <c r="BC91" s="44" t="s">
        <v>293</v>
      </c>
      <c r="BE91" s="48" t="s">
        <v>35</v>
      </c>
      <c r="BF91" s="44" t="s">
        <v>595</v>
      </c>
      <c r="BO91" s="49"/>
      <c r="BS91" s="50"/>
    </row>
    <row r="92" spans="2:71" s="44" customFormat="1" ht="17.25" customHeight="1">
      <c r="B92" s="101"/>
      <c r="C92" s="44">
        <v>81</v>
      </c>
      <c r="D92" s="44">
        <v>5824</v>
      </c>
      <c r="E92" s="44" t="s">
        <v>103</v>
      </c>
      <c r="F92" s="44" t="s">
        <v>577</v>
      </c>
      <c r="G92" s="44">
        <v>54</v>
      </c>
      <c r="H92" s="44" t="s">
        <v>106</v>
      </c>
      <c r="I92" s="83" t="s">
        <v>280</v>
      </c>
      <c r="J92" s="44" t="s">
        <v>168</v>
      </c>
      <c r="K92" s="44" t="s">
        <v>140</v>
      </c>
      <c r="L92" s="45" t="s">
        <v>211</v>
      </c>
      <c r="M92" s="46">
        <v>13179</v>
      </c>
      <c r="N92" s="46"/>
      <c r="O92" s="46"/>
      <c r="P92" s="46"/>
      <c r="Q92" s="46"/>
      <c r="R92" s="45">
        <v>1</v>
      </c>
      <c r="S92" s="46">
        <v>13179</v>
      </c>
      <c r="T92" s="45" t="s">
        <v>34</v>
      </c>
      <c r="U92" s="46">
        <v>1317900</v>
      </c>
      <c r="AC92" s="47"/>
      <c r="AD92" s="47"/>
      <c r="AK92" s="47"/>
      <c r="AM92" s="91"/>
      <c r="AN92" s="47">
        <v>1317900</v>
      </c>
      <c r="AQ92" s="47">
        <f t="shared" si="3"/>
        <v>1317900</v>
      </c>
      <c r="AS92" s="44" t="s">
        <v>285</v>
      </c>
      <c r="AT92" s="44">
        <f t="shared" si="2"/>
        <v>0</v>
      </c>
      <c r="AU92" s="83" t="s">
        <v>285</v>
      </c>
      <c r="AV92" s="44" t="s">
        <v>234</v>
      </c>
      <c r="AW92" s="44" t="s">
        <v>28</v>
      </c>
      <c r="AX92" s="44" t="s">
        <v>35</v>
      </c>
      <c r="BA92" s="44" t="s">
        <v>296</v>
      </c>
      <c r="BB92" s="44" t="s">
        <v>295</v>
      </c>
      <c r="BC92" s="44" t="s">
        <v>293</v>
      </c>
      <c r="BE92" s="48" t="s">
        <v>35</v>
      </c>
      <c r="BF92" s="44" t="s">
        <v>596</v>
      </c>
      <c r="BO92" s="49"/>
      <c r="BS92" s="50"/>
    </row>
    <row r="93" spans="2:71" s="44" customFormat="1" ht="17.25" customHeight="1">
      <c r="B93" s="101"/>
      <c r="C93" s="44">
        <v>82</v>
      </c>
      <c r="D93" s="44">
        <v>5825</v>
      </c>
      <c r="E93" s="44" t="s">
        <v>103</v>
      </c>
      <c r="F93" s="44" t="s">
        <v>578</v>
      </c>
      <c r="G93" s="44">
        <v>57</v>
      </c>
      <c r="H93" s="44" t="s">
        <v>347</v>
      </c>
      <c r="I93" s="83" t="s">
        <v>280</v>
      </c>
      <c r="J93" s="44" t="s">
        <v>158</v>
      </c>
      <c r="K93" s="44" t="s">
        <v>30</v>
      </c>
      <c r="L93" s="45" t="s">
        <v>179</v>
      </c>
      <c r="M93" s="46">
        <v>8944</v>
      </c>
      <c r="N93" s="46"/>
      <c r="O93" s="46"/>
      <c r="P93" s="46"/>
      <c r="Q93" s="46"/>
      <c r="R93" s="45">
        <v>1</v>
      </c>
      <c r="S93" s="46">
        <v>8944</v>
      </c>
      <c r="T93" s="45" t="s">
        <v>34</v>
      </c>
      <c r="U93" s="46">
        <v>894400</v>
      </c>
      <c r="AC93" s="47"/>
      <c r="AD93" s="47"/>
      <c r="AK93" s="47"/>
      <c r="AM93" s="91"/>
      <c r="AN93" s="47">
        <v>894400</v>
      </c>
      <c r="AQ93" s="47">
        <f t="shared" si="3"/>
        <v>894400</v>
      </c>
      <c r="AS93" s="44" t="s">
        <v>285</v>
      </c>
      <c r="AT93" s="44">
        <f t="shared" si="2"/>
        <v>0</v>
      </c>
      <c r="AU93" s="83" t="s">
        <v>285</v>
      </c>
      <c r="AV93" s="44" t="s">
        <v>234</v>
      </c>
      <c r="AW93" s="44" t="s">
        <v>28</v>
      </c>
      <c r="AX93" s="44" t="s">
        <v>35</v>
      </c>
      <c r="BA93" s="44" t="s">
        <v>296</v>
      </c>
      <c r="BB93" s="44" t="s">
        <v>295</v>
      </c>
      <c r="BC93" s="44" t="s">
        <v>293</v>
      </c>
      <c r="BE93" s="48" t="s">
        <v>35</v>
      </c>
      <c r="BF93" s="44" t="s">
        <v>597</v>
      </c>
      <c r="BO93" s="49"/>
      <c r="BS93" s="50"/>
    </row>
    <row r="94" spans="2:71" s="44" customFormat="1" ht="17.25" customHeight="1">
      <c r="B94" s="101"/>
      <c r="C94" s="44">
        <v>83</v>
      </c>
      <c r="D94" s="44">
        <v>5826</v>
      </c>
      <c r="E94" s="44" t="s">
        <v>103</v>
      </c>
      <c r="F94" s="44" t="s">
        <v>579</v>
      </c>
      <c r="G94" s="44">
        <v>56</v>
      </c>
      <c r="H94" s="44" t="s">
        <v>348</v>
      </c>
      <c r="I94" s="83" t="s">
        <v>280</v>
      </c>
      <c r="J94" s="44" t="s">
        <v>167</v>
      </c>
      <c r="K94" s="44" t="s">
        <v>30</v>
      </c>
      <c r="L94" s="45" t="s">
        <v>195</v>
      </c>
      <c r="M94" s="46">
        <v>12560</v>
      </c>
      <c r="N94" s="46"/>
      <c r="O94" s="46"/>
      <c r="P94" s="46"/>
      <c r="Q94" s="46"/>
      <c r="R94" s="45">
        <v>1</v>
      </c>
      <c r="S94" s="46">
        <v>12560</v>
      </c>
      <c r="T94" s="45" t="s">
        <v>34</v>
      </c>
      <c r="U94" s="46">
        <v>1256000</v>
      </c>
      <c r="AC94" s="47"/>
      <c r="AD94" s="47"/>
      <c r="AK94" s="47"/>
      <c r="AM94" s="91"/>
      <c r="AN94" s="47">
        <v>1256000</v>
      </c>
      <c r="AQ94" s="47">
        <f t="shared" si="3"/>
        <v>1256000</v>
      </c>
      <c r="AS94" s="44" t="s">
        <v>285</v>
      </c>
      <c r="AT94" s="44">
        <f t="shared" si="2"/>
        <v>0</v>
      </c>
      <c r="AU94" s="83" t="s">
        <v>285</v>
      </c>
      <c r="AV94" s="44" t="s">
        <v>234</v>
      </c>
      <c r="AW94" s="44" t="s">
        <v>28</v>
      </c>
      <c r="AX94" s="44" t="s">
        <v>35</v>
      </c>
      <c r="BA94" s="44" t="s">
        <v>296</v>
      </c>
      <c r="BB94" s="44" t="s">
        <v>295</v>
      </c>
      <c r="BC94" s="44" t="s">
        <v>293</v>
      </c>
      <c r="BE94" s="48" t="s">
        <v>35</v>
      </c>
      <c r="BF94" s="44" t="s">
        <v>598</v>
      </c>
      <c r="BO94" s="49"/>
      <c r="BS94" s="50"/>
    </row>
    <row r="95" spans="2:71" s="44" customFormat="1" ht="17.25" customHeight="1">
      <c r="B95" s="101"/>
      <c r="C95" s="44">
        <v>84</v>
      </c>
      <c r="D95" s="44">
        <v>5827</v>
      </c>
      <c r="E95" s="44" t="s">
        <v>103</v>
      </c>
      <c r="F95" s="44" t="s">
        <v>580</v>
      </c>
      <c r="G95" s="44">
        <v>51</v>
      </c>
      <c r="H95" s="44" t="s">
        <v>349</v>
      </c>
      <c r="I95" s="83" t="s">
        <v>280</v>
      </c>
      <c r="J95" s="44" t="s">
        <v>158</v>
      </c>
      <c r="K95" s="44" t="s">
        <v>28</v>
      </c>
      <c r="L95" s="45" t="s">
        <v>142</v>
      </c>
      <c r="M95" s="46">
        <v>9005</v>
      </c>
      <c r="N95" s="46"/>
      <c r="O95" s="46"/>
      <c r="P95" s="46"/>
      <c r="Q95" s="46"/>
      <c r="R95" s="45">
        <v>1</v>
      </c>
      <c r="S95" s="46">
        <v>9005</v>
      </c>
      <c r="T95" s="45" t="s">
        <v>207</v>
      </c>
      <c r="U95" s="46">
        <v>675375</v>
      </c>
      <c r="AC95" s="47"/>
      <c r="AD95" s="47"/>
      <c r="AK95" s="47"/>
      <c r="AM95" s="91"/>
      <c r="AN95" s="47">
        <v>675375</v>
      </c>
      <c r="AQ95" s="47">
        <f t="shared" si="3"/>
        <v>675375</v>
      </c>
      <c r="AS95" s="44" t="s">
        <v>285</v>
      </c>
      <c r="AT95" s="44">
        <f t="shared" si="2"/>
        <v>0</v>
      </c>
      <c r="AU95" s="83" t="s">
        <v>285</v>
      </c>
      <c r="AV95" s="44" t="s">
        <v>234</v>
      </c>
      <c r="AW95" s="44" t="s">
        <v>28</v>
      </c>
      <c r="AX95" s="44" t="s">
        <v>35</v>
      </c>
      <c r="BA95" s="44" t="s">
        <v>296</v>
      </c>
      <c r="BB95" s="44" t="s">
        <v>295</v>
      </c>
      <c r="BC95" s="44" t="s">
        <v>293</v>
      </c>
      <c r="BE95" s="48" t="s">
        <v>35</v>
      </c>
      <c r="BF95" s="44" t="s">
        <v>599</v>
      </c>
      <c r="BO95" s="49"/>
      <c r="BS95" s="50"/>
    </row>
    <row r="96" spans="2:71" s="44" customFormat="1" ht="17.25" customHeight="1">
      <c r="B96" s="101"/>
      <c r="C96" s="44">
        <v>85</v>
      </c>
      <c r="D96" s="44">
        <v>5828</v>
      </c>
      <c r="E96" s="44" t="s">
        <v>103</v>
      </c>
      <c r="F96" s="44" t="s">
        <v>581</v>
      </c>
      <c r="G96" s="44">
        <v>50</v>
      </c>
      <c r="H96" s="44" t="s">
        <v>350</v>
      </c>
      <c r="I96" s="83" t="s">
        <v>280</v>
      </c>
      <c r="J96" s="44" t="s">
        <v>146</v>
      </c>
      <c r="K96" s="44" t="s">
        <v>281</v>
      </c>
      <c r="L96" s="45" t="s">
        <v>228</v>
      </c>
      <c r="M96" s="46">
        <v>3696</v>
      </c>
      <c r="N96" s="46"/>
      <c r="O96" s="46"/>
      <c r="P96" s="46"/>
      <c r="Q96" s="46"/>
      <c r="R96" s="45">
        <v>1</v>
      </c>
      <c r="S96" s="46">
        <v>3696</v>
      </c>
      <c r="T96" s="45" t="s">
        <v>34</v>
      </c>
      <c r="U96" s="46">
        <v>369600</v>
      </c>
      <c r="AC96" s="47"/>
      <c r="AD96" s="47"/>
      <c r="AK96" s="47"/>
      <c r="AM96" s="91"/>
      <c r="AN96" s="47">
        <v>369600</v>
      </c>
      <c r="AQ96" s="47">
        <f t="shared" si="3"/>
        <v>369600</v>
      </c>
      <c r="AS96" s="44" t="s">
        <v>285</v>
      </c>
      <c r="AT96" s="44">
        <f t="shared" si="2"/>
        <v>0</v>
      </c>
      <c r="AU96" s="83" t="s">
        <v>285</v>
      </c>
      <c r="AV96" s="44" t="s">
        <v>234</v>
      </c>
      <c r="AW96" s="44" t="s">
        <v>28</v>
      </c>
      <c r="AX96" s="44" t="s">
        <v>292</v>
      </c>
      <c r="BA96" s="44" t="s">
        <v>296</v>
      </c>
      <c r="BB96" s="44" t="s">
        <v>295</v>
      </c>
      <c r="BC96" s="44" t="s">
        <v>293</v>
      </c>
      <c r="BE96" s="48" t="s">
        <v>35</v>
      </c>
      <c r="BF96" s="44" t="s">
        <v>600</v>
      </c>
      <c r="BO96" s="49"/>
      <c r="BS96" s="50"/>
    </row>
    <row r="97" spans="2:71" s="44" customFormat="1" ht="17.25" customHeight="1">
      <c r="B97" s="101"/>
      <c r="C97" s="44">
        <v>86</v>
      </c>
      <c r="D97" s="44">
        <v>5829</v>
      </c>
      <c r="E97" s="44" t="s">
        <v>103</v>
      </c>
      <c r="F97" s="44" t="s">
        <v>582</v>
      </c>
      <c r="G97" s="44">
        <v>49</v>
      </c>
      <c r="H97" s="44" t="s">
        <v>351</v>
      </c>
      <c r="I97" s="83" t="s">
        <v>280</v>
      </c>
      <c r="J97" s="44" t="s">
        <v>163</v>
      </c>
      <c r="K97" s="44" t="s">
        <v>30</v>
      </c>
      <c r="L97" s="45" t="s">
        <v>221</v>
      </c>
      <c r="M97" s="46">
        <v>10989</v>
      </c>
      <c r="N97" s="46"/>
      <c r="O97" s="46"/>
      <c r="P97" s="46"/>
      <c r="Q97" s="46"/>
      <c r="R97" s="45">
        <v>1</v>
      </c>
      <c r="S97" s="46">
        <v>10989</v>
      </c>
      <c r="T97" s="45" t="s">
        <v>34</v>
      </c>
      <c r="U97" s="46">
        <v>1098900</v>
      </c>
      <c r="AC97" s="47"/>
      <c r="AD97" s="47"/>
      <c r="AK97" s="47"/>
      <c r="AM97" s="91"/>
      <c r="AN97" s="47">
        <v>1098900</v>
      </c>
      <c r="AQ97" s="47">
        <f t="shared" si="3"/>
        <v>1098900</v>
      </c>
      <c r="AS97" s="44" t="s">
        <v>284</v>
      </c>
      <c r="AT97" s="44">
        <f t="shared" si="2"/>
        <v>0</v>
      </c>
      <c r="AU97" s="83" t="s">
        <v>284</v>
      </c>
      <c r="AV97" s="44" t="s">
        <v>234</v>
      </c>
      <c r="AW97" s="44" t="s">
        <v>28</v>
      </c>
      <c r="AX97" s="44" t="s">
        <v>35</v>
      </c>
      <c r="BA97" s="44" t="s">
        <v>294</v>
      </c>
      <c r="BB97" s="44" t="s">
        <v>295</v>
      </c>
      <c r="BC97" s="44" t="s">
        <v>293</v>
      </c>
      <c r="BE97" s="48" t="s">
        <v>35</v>
      </c>
      <c r="BF97" s="44" t="s">
        <v>601</v>
      </c>
      <c r="BO97" s="49"/>
      <c r="BS97" s="50"/>
    </row>
    <row r="98" spans="2:71" s="44" customFormat="1" ht="17.25" customHeight="1">
      <c r="B98" s="101"/>
      <c r="C98" s="44">
        <v>87</v>
      </c>
      <c r="D98" s="44">
        <v>5830</v>
      </c>
      <c r="E98" s="44" t="s">
        <v>103</v>
      </c>
      <c r="F98" s="44" t="s">
        <v>583</v>
      </c>
      <c r="G98" s="44">
        <v>46</v>
      </c>
      <c r="H98" s="44" t="s">
        <v>352</v>
      </c>
      <c r="I98" s="83" t="s">
        <v>280</v>
      </c>
      <c r="J98" s="44" t="s">
        <v>163</v>
      </c>
      <c r="K98" s="44" t="s">
        <v>140</v>
      </c>
      <c r="L98" s="45" t="s">
        <v>143</v>
      </c>
      <c r="M98" s="46">
        <v>11106</v>
      </c>
      <c r="N98" s="46"/>
      <c r="O98" s="46"/>
      <c r="P98" s="46"/>
      <c r="Q98" s="46"/>
      <c r="R98" s="45">
        <v>1</v>
      </c>
      <c r="S98" s="46">
        <v>11106</v>
      </c>
      <c r="T98" s="45" t="s">
        <v>207</v>
      </c>
      <c r="U98" s="46">
        <v>832950</v>
      </c>
      <c r="AC98" s="47"/>
      <c r="AD98" s="47"/>
      <c r="AK98" s="47"/>
      <c r="AM98" s="91"/>
      <c r="AN98" s="47">
        <v>832950</v>
      </c>
      <c r="AQ98" s="47">
        <f t="shared" si="3"/>
        <v>832950</v>
      </c>
      <c r="AS98" s="44" t="s">
        <v>284</v>
      </c>
      <c r="AT98" s="44">
        <f t="shared" si="2"/>
        <v>0</v>
      </c>
      <c r="AU98" s="83" t="s">
        <v>284</v>
      </c>
      <c r="AV98" s="44" t="s">
        <v>234</v>
      </c>
      <c r="AW98" s="44" t="s">
        <v>28</v>
      </c>
      <c r="AX98" s="44" t="s">
        <v>35</v>
      </c>
      <c r="BA98" s="44" t="s">
        <v>294</v>
      </c>
      <c r="BB98" s="44" t="s">
        <v>295</v>
      </c>
      <c r="BC98" s="44" t="s">
        <v>293</v>
      </c>
      <c r="BE98" s="48" t="s">
        <v>35</v>
      </c>
      <c r="BF98" s="44" t="s">
        <v>602</v>
      </c>
      <c r="BO98" s="49"/>
      <c r="BS98" s="50"/>
    </row>
    <row r="99" spans="2:71" s="44" customFormat="1" ht="17.25" customHeight="1">
      <c r="B99" s="101"/>
      <c r="C99" s="44">
        <v>88</v>
      </c>
      <c r="D99" s="44">
        <v>5831</v>
      </c>
      <c r="E99" s="44" t="s">
        <v>103</v>
      </c>
      <c r="F99" s="44" t="s">
        <v>584</v>
      </c>
      <c r="G99" s="44">
        <v>45</v>
      </c>
      <c r="H99" s="44" t="s">
        <v>353</v>
      </c>
      <c r="I99" s="83" t="s">
        <v>280</v>
      </c>
      <c r="J99" s="44" t="s">
        <v>163</v>
      </c>
      <c r="K99" s="44" t="s">
        <v>28</v>
      </c>
      <c r="L99" s="45" t="s">
        <v>145</v>
      </c>
      <c r="M99" s="46">
        <v>11008</v>
      </c>
      <c r="N99" s="46"/>
      <c r="O99" s="46"/>
      <c r="P99" s="46"/>
      <c r="Q99" s="46"/>
      <c r="R99" s="45">
        <v>1</v>
      </c>
      <c r="S99" s="46">
        <v>11008</v>
      </c>
      <c r="T99" s="45" t="s">
        <v>207</v>
      </c>
      <c r="U99" s="46">
        <v>825600</v>
      </c>
      <c r="AC99" s="47"/>
      <c r="AD99" s="47"/>
      <c r="AK99" s="47"/>
      <c r="AM99" s="91"/>
      <c r="AN99" s="47">
        <v>825600</v>
      </c>
      <c r="AQ99" s="47">
        <f t="shared" si="3"/>
        <v>825600</v>
      </c>
      <c r="AS99" s="44" t="s">
        <v>284</v>
      </c>
      <c r="AT99" s="44">
        <f t="shared" si="2"/>
        <v>0</v>
      </c>
      <c r="AU99" s="83" t="s">
        <v>284</v>
      </c>
      <c r="AV99" s="44" t="s">
        <v>234</v>
      </c>
      <c r="AW99" s="44" t="s">
        <v>28</v>
      </c>
      <c r="AX99" s="44" t="s">
        <v>35</v>
      </c>
      <c r="BA99" s="44" t="s">
        <v>294</v>
      </c>
      <c r="BB99" s="44" t="s">
        <v>295</v>
      </c>
      <c r="BC99" s="44" t="s">
        <v>293</v>
      </c>
      <c r="BE99" s="48" t="s">
        <v>35</v>
      </c>
      <c r="BF99" s="44" t="s">
        <v>603</v>
      </c>
      <c r="BO99" s="49"/>
      <c r="BS99" s="50"/>
    </row>
    <row r="100" spans="2:71" s="44" customFormat="1" ht="17.25" customHeight="1">
      <c r="B100" s="101"/>
      <c r="C100" s="44">
        <v>89</v>
      </c>
      <c r="D100" s="44">
        <v>5832</v>
      </c>
      <c r="E100" s="44" t="s">
        <v>103</v>
      </c>
      <c r="F100" s="44" t="s">
        <v>585</v>
      </c>
      <c r="G100" s="44">
        <v>44</v>
      </c>
      <c r="H100" s="44" t="s">
        <v>354</v>
      </c>
      <c r="I100" s="83" t="s">
        <v>280</v>
      </c>
      <c r="J100" s="44" t="s">
        <v>178</v>
      </c>
      <c r="K100" s="44" t="s">
        <v>140</v>
      </c>
      <c r="L100" s="45" t="s">
        <v>220</v>
      </c>
      <c r="M100" s="46">
        <v>17588</v>
      </c>
      <c r="N100" s="46"/>
      <c r="O100" s="46"/>
      <c r="P100" s="46"/>
      <c r="Q100" s="46"/>
      <c r="R100" s="45">
        <v>1</v>
      </c>
      <c r="S100" s="46">
        <v>17588</v>
      </c>
      <c r="T100" s="45" t="s">
        <v>34</v>
      </c>
      <c r="U100" s="46">
        <v>1758800</v>
      </c>
      <c r="AC100" s="47"/>
      <c r="AD100" s="47"/>
      <c r="AK100" s="47"/>
      <c r="AM100" s="91"/>
      <c r="AN100" s="47">
        <v>1758800</v>
      </c>
      <c r="AQ100" s="47">
        <f t="shared" si="3"/>
        <v>1758800</v>
      </c>
      <c r="AS100" s="44" t="s">
        <v>284</v>
      </c>
      <c r="AT100" s="44">
        <f t="shared" si="2"/>
        <v>0</v>
      </c>
      <c r="AU100" s="83" t="s">
        <v>284</v>
      </c>
      <c r="AV100" s="44" t="s">
        <v>234</v>
      </c>
      <c r="AW100" s="44" t="s">
        <v>28</v>
      </c>
      <c r="AX100" s="44" t="s">
        <v>35</v>
      </c>
      <c r="BA100" s="44" t="s">
        <v>294</v>
      </c>
      <c r="BB100" s="44" t="s">
        <v>295</v>
      </c>
      <c r="BC100" s="44" t="s">
        <v>293</v>
      </c>
      <c r="BE100" s="48" t="s">
        <v>35</v>
      </c>
      <c r="BF100" s="44" t="s">
        <v>604</v>
      </c>
      <c r="BO100" s="49"/>
      <c r="BS100" s="50"/>
    </row>
    <row r="101" spans="2:71" s="44" customFormat="1" ht="17.25" customHeight="1">
      <c r="B101" s="101"/>
      <c r="C101" s="44">
        <v>90</v>
      </c>
      <c r="D101" s="44">
        <v>5833</v>
      </c>
      <c r="E101" s="44" t="s">
        <v>103</v>
      </c>
      <c r="F101" s="44" t="s">
        <v>586</v>
      </c>
      <c r="G101" s="44">
        <v>161</v>
      </c>
      <c r="H101" s="44" t="s">
        <v>355</v>
      </c>
      <c r="I101" s="83" t="s">
        <v>280</v>
      </c>
      <c r="J101" s="44" t="s">
        <v>149</v>
      </c>
      <c r="K101" s="44" t="s">
        <v>140</v>
      </c>
      <c r="L101" s="45" t="s">
        <v>159</v>
      </c>
      <c r="M101" s="46">
        <v>5123</v>
      </c>
      <c r="N101" s="46"/>
      <c r="O101" s="46"/>
      <c r="P101" s="46"/>
      <c r="Q101" s="46"/>
      <c r="R101" s="45">
        <v>1</v>
      </c>
      <c r="S101" s="46">
        <v>5123</v>
      </c>
      <c r="T101" s="45" t="s">
        <v>34</v>
      </c>
      <c r="U101" s="46">
        <v>512300</v>
      </c>
      <c r="AC101" s="47"/>
      <c r="AD101" s="47"/>
      <c r="AK101" s="47"/>
      <c r="AM101" s="91"/>
      <c r="AN101" s="47">
        <v>512300</v>
      </c>
      <c r="AQ101" s="47">
        <f t="shared" si="3"/>
        <v>512300</v>
      </c>
      <c r="AS101" s="44" t="s">
        <v>284</v>
      </c>
      <c r="AT101" s="44">
        <f t="shared" si="2"/>
        <v>0</v>
      </c>
      <c r="AU101" s="83" t="s">
        <v>284</v>
      </c>
      <c r="AV101" s="44" t="s">
        <v>234</v>
      </c>
      <c r="AW101" s="44" t="s">
        <v>28</v>
      </c>
      <c r="AX101" s="44" t="s">
        <v>35</v>
      </c>
      <c r="BA101" s="44" t="s">
        <v>294</v>
      </c>
      <c r="BB101" s="44" t="s">
        <v>295</v>
      </c>
      <c r="BC101" s="44" t="s">
        <v>293</v>
      </c>
      <c r="BE101" s="48" t="s">
        <v>35</v>
      </c>
      <c r="BF101" s="44" t="s">
        <v>605</v>
      </c>
      <c r="BO101" s="49"/>
      <c r="BS101" s="50"/>
    </row>
    <row r="102" spans="2:71" s="44" customFormat="1" ht="17.25" customHeight="1">
      <c r="B102" s="101"/>
      <c r="C102" s="44">
        <v>91</v>
      </c>
      <c r="D102" s="44">
        <v>5834</v>
      </c>
      <c r="E102" s="44" t="s">
        <v>103</v>
      </c>
      <c r="F102" s="44" t="s">
        <v>587</v>
      </c>
      <c r="G102" s="44">
        <v>160</v>
      </c>
      <c r="H102" s="44" t="s">
        <v>356</v>
      </c>
      <c r="I102" s="83" t="s">
        <v>280</v>
      </c>
      <c r="J102" s="44" t="s">
        <v>140</v>
      </c>
      <c r="K102" s="44" t="s">
        <v>281</v>
      </c>
      <c r="L102" s="45" t="s">
        <v>171</v>
      </c>
      <c r="M102" s="46">
        <v>1235</v>
      </c>
      <c r="N102" s="46"/>
      <c r="O102" s="46"/>
      <c r="P102" s="46"/>
      <c r="Q102" s="46"/>
      <c r="R102" s="45">
        <v>1</v>
      </c>
      <c r="S102" s="46">
        <v>1235</v>
      </c>
      <c r="T102" s="45" t="s">
        <v>207</v>
      </c>
      <c r="U102" s="46">
        <v>92625</v>
      </c>
      <c r="AC102" s="47"/>
      <c r="AD102" s="47"/>
      <c r="AK102" s="47"/>
      <c r="AM102" s="91"/>
      <c r="AN102" s="47">
        <v>92625</v>
      </c>
      <c r="AQ102" s="47">
        <f t="shared" si="3"/>
        <v>92625</v>
      </c>
      <c r="AS102" s="44" t="s">
        <v>284</v>
      </c>
      <c r="AT102" s="44">
        <f t="shared" si="2"/>
        <v>0</v>
      </c>
      <c r="AU102" s="83" t="s">
        <v>284</v>
      </c>
      <c r="AV102" s="44" t="s">
        <v>234</v>
      </c>
      <c r="AW102" s="44" t="s">
        <v>28</v>
      </c>
      <c r="AX102" s="44" t="s">
        <v>35</v>
      </c>
      <c r="BA102" s="44" t="s">
        <v>294</v>
      </c>
      <c r="BB102" s="44" t="s">
        <v>295</v>
      </c>
      <c r="BC102" s="44" t="s">
        <v>293</v>
      </c>
      <c r="BE102" s="48" t="s">
        <v>35</v>
      </c>
      <c r="BF102" s="44" t="s">
        <v>606</v>
      </c>
      <c r="BO102" s="49"/>
      <c r="BS102" s="50"/>
    </row>
    <row r="103" spans="2:71" s="44" customFormat="1" ht="17.25" customHeight="1">
      <c r="B103" s="101"/>
      <c r="C103" s="44">
        <v>92</v>
      </c>
      <c r="D103" s="44">
        <v>5835</v>
      </c>
      <c r="E103" s="44" t="s">
        <v>103</v>
      </c>
      <c r="F103" s="44" t="s">
        <v>588</v>
      </c>
      <c r="G103" s="44">
        <v>43</v>
      </c>
      <c r="H103" s="44" t="s">
        <v>357</v>
      </c>
      <c r="I103" s="83" t="s">
        <v>280</v>
      </c>
      <c r="J103" s="44" t="s">
        <v>175</v>
      </c>
      <c r="K103" s="44" t="s">
        <v>30</v>
      </c>
      <c r="L103" s="45" t="s">
        <v>225</v>
      </c>
      <c r="M103" s="46">
        <v>16193</v>
      </c>
      <c r="N103" s="46"/>
      <c r="O103" s="46"/>
      <c r="P103" s="46"/>
      <c r="Q103" s="46"/>
      <c r="R103" s="45">
        <v>1</v>
      </c>
      <c r="S103" s="46">
        <v>16193</v>
      </c>
      <c r="T103" s="45" t="s">
        <v>34</v>
      </c>
      <c r="U103" s="46">
        <v>1619300</v>
      </c>
      <c r="AC103" s="47"/>
      <c r="AD103" s="47"/>
      <c r="AK103" s="47"/>
      <c r="AM103" s="91"/>
      <c r="AN103" s="47">
        <v>1619300</v>
      </c>
      <c r="AQ103" s="47">
        <f t="shared" si="3"/>
        <v>1619300</v>
      </c>
      <c r="AS103" s="44" t="s">
        <v>284</v>
      </c>
      <c r="AT103" s="44">
        <f t="shared" si="2"/>
        <v>0</v>
      </c>
      <c r="AU103" s="83" t="s">
        <v>284</v>
      </c>
      <c r="AV103" s="44" t="s">
        <v>234</v>
      </c>
      <c r="AW103" s="44" t="s">
        <v>28</v>
      </c>
      <c r="AX103" s="44" t="s">
        <v>35</v>
      </c>
      <c r="BA103" s="44" t="s">
        <v>294</v>
      </c>
      <c r="BB103" s="44" t="s">
        <v>295</v>
      </c>
      <c r="BC103" s="44" t="s">
        <v>293</v>
      </c>
      <c r="BE103" s="48" t="s">
        <v>35</v>
      </c>
      <c r="BF103" s="44" t="s">
        <v>607</v>
      </c>
      <c r="BO103" s="49"/>
      <c r="BS103" s="50"/>
    </row>
    <row r="104" spans="2:71" s="44" customFormat="1" ht="17.25" customHeight="1">
      <c r="B104" s="101"/>
      <c r="C104" s="44">
        <v>93</v>
      </c>
      <c r="D104" s="44">
        <v>5842</v>
      </c>
      <c r="E104" s="44" t="s">
        <v>103</v>
      </c>
      <c r="F104" s="44" t="s">
        <v>589</v>
      </c>
      <c r="G104" s="44">
        <v>47</v>
      </c>
      <c r="H104" s="44" t="s">
        <v>107</v>
      </c>
      <c r="I104" s="83" t="s">
        <v>280</v>
      </c>
      <c r="J104" s="44" t="s">
        <v>156</v>
      </c>
      <c r="K104" s="44" t="s">
        <v>140</v>
      </c>
      <c r="L104" s="45" t="s">
        <v>196</v>
      </c>
      <c r="M104" s="46">
        <v>8363</v>
      </c>
      <c r="N104" s="46"/>
      <c r="O104" s="46"/>
      <c r="P104" s="46"/>
      <c r="Q104" s="46"/>
      <c r="R104" s="45">
        <v>1</v>
      </c>
      <c r="S104" s="46">
        <v>8363</v>
      </c>
      <c r="T104" s="45" t="s">
        <v>34</v>
      </c>
      <c r="U104" s="46">
        <v>836300</v>
      </c>
      <c r="AC104" s="47"/>
      <c r="AD104" s="47"/>
      <c r="AK104" s="47"/>
      <c r="AM104" s="91"/>
      <c r="AN104" s="47">
        <v>836300</v>
      </c>
      <c r="AQ104" s="47">
        <f t="shared" si="3"/>
        <v>836300</v>
      </c>
      <c r="AS104" s="44" t="s">
        <v>284</v>
      </c>
      <c r="AT104" s="44">
        <f t="shared" si="2"/>
        <v>0</v>
      </c>
      <c r="AU104" s="83" t="s">
        <v>284</v>
      </c>
      <c r="AV104" s="44" t="s">
        <v>234</v>
      </c>
      <c r="AW104" s="44" t="s">
        <v>28</v>
      </c>
      <c r="AX104" s="44" t="s">
        <v>35</v>
      </c>
      <c r="BA104" s="44" t="s">
        <v>294</v>
      </c>
      <c r="BB104" s="44" t="s">
        <v>295</v>
      </c>
      <c r="BC104" s="44" t="s">
        <v>293</v>
      </c>
      <c r="BE104" s="48" t="s">
        <v>35</v>
      </c>
      <c r="BF104" s="44" t="s">
        <v>608</v>
      </c>
      <c r="BO104" s="49"/>
      <c r="BS104" s="50"/>
    </row>
    <row r="105" spans="2:71" s="44" customFormat="1" ht="17.25" customHeight="1">
      <c r="B105" s="101"/>
      <c r="C105" s="44">
        <v>94</v>
      </c>
      <c r="D105" s="44">
        <v>5843</v>
      </c>
      <c r="E105" s="44" t="s">
        <v>103</v>
      </c>
      <c r="F105" s="44" t="s">
        <v>590</v>
      </c>
      <c r="G105" s="44">
        <v>44</v>
      </c>
      <c r="H105" s="44" t="s">
        <v>108</v>
      </c>
      <c r="I105" s="83" t="s">
        <v>280</v>
      </c>
      <c r="J105" s="44" t="s">
        <v>159</v>
      </c>
      <c r="K105" s="44" t="s">
        <v>28</v>
      </c>
      <c r="L105" s="45" t="s">
        <v>191</v>
      </c>
      <c r="M105" s="46">
        <v>9456</v>
      </c>
      <c r="N105" s="46"/>
      <c r="O105" s="46"/>
      <c r="P105" s="46"/>
      <c r="Q105" s="46"/>
      <c r="R105" s="45">
        <v>1</v>
      </c>
      <c r="S105" s="46">
        <v>9456</v>
      </c>
      <c r="T105" s="45" t="s">
        <v>240</v>
      </c>
      <c r="U105" s="46">
        <v>2836800</v>
      </c>
      <c r="AC105" s="47"/>
      <c r="AD105" s="47"/>
      <c r="AK105" s="47"/>
      <c r="AM105" s="91"/>
      <c r="AN105" s="47">
        <v>2836800</v>
      </c>
      <c r="AQ105" s="47">
        <f t="shared" si="3"/>
        <v>2836800</v>
      </c>
      <c r="AS105" s="44" t="s">
        <v>418</v>
      </c>
      <c r="AT105" s="44">
        <f t="shared" si="2"/>
        <v>0</v>
      </c>
      <c r="AU105" s="83" t="s">
        <v>418</v>
      </c>
      <c r="AV105" s="44" t="s">
        <v>234</v>
      </c>
      <c r="AW105" s="44" t="s">
        <v>28</v>
      </c>
      <c r="AX105" s="44" t="s">
        <v>35</v>
      </c>
      <c r="BA105" s="44" t="s">
        <v>294</v>
      </c>
      <c r="BB105" s="44" t="s">
        <v>295</v>
      </c>
      <c r="BC105" s="44" t="s">
        <v>293</v>
      </c>
      <c r="BE105" s="48" t="s">
        <v>35</v>
      </c>
      <c r="BF105" s="44" t="s">
        <v>609</v>
      </c>
      <c r="BO105" s="49"/>
      <c r="BS105" s="50"/>
    </row>
    <row r="106" spans="2:71" s="44" customFormat="1" ht="17.25" customHeight="1">
      <c r="B106" s="101"/>
      <c r="C106" s="44">
        <v>95</v>
      </c>
      <c r="D106" s="44">
        <v>5844</v>
      </c>
      <c r="E106" s="44" t="s">
        <v>103</v>
      </c>
      <c r="F106" s="44" t="s">
        <v>591</v>
      </c>
      <c r="G106" s="44">
        <v>52</v>
      </c>
      <c r="H106" s="44" t="s">
        <v>109</v>
      </c>
      <c r="I106" s="83" t="s">
        <v>280</v>
      </c>
      <c r="J106" s="44" t="s">
        <v>144</v>
      </c>
      <c r="K106" s="44" t="s">
        <v>281</v>
      </c>
      <c r="L106" s="45" t="s">
        <v>212</v>
      </c>
      <c r="M106" s="46">
        <v>2880</v>
      </c>
      <c r="N106" s="46"/>
      <c r="O106" s="46"/>
      <c r="P106" s="46"/>
      <c r="Q106" s="46"/>
      <c r="R106" s="45">
        <v>1</v>
      </c>
      <c r="S106" s="46">
        <v>2880</v>
      </c>
      <c r="T106" s="45" t="s">
        <v>34</v>
      </c>
      <c r="U106" s="46">
        <v>288000</v>
      </c>
      <c r="AC106" s="47"/>
      <c r="AD106" s="47"/>
      <c r="AK106" s="47"/>
      <c r="AM106" s="91"/>
      <c r="AN106" s="47">
        <v>288000</v>
      </c>
      <c r="AQ106" s="47">
        <f t="shared" si="3"/>
        <v>288000</v>
      </c>
      <c r="AS106" s="44" t="s">
        <v>285</v>
      </c>
      <c r="AT106" s="44">
        <f t="shared" si="2"/>
        <v>0</v>
      </c>
      <c r="AU106" s="83" t="s">
        <v>285</v>
      </c>
      <c r="AV106" s="44" t="s">
        <v>234</v>
      </c>
      <c r="AW106" s="44" t="s">
        <v>28</v>
      </c>
      <c r="AX106" s="44" t="s">
        <v>35</v>
      </c>
      <c r="BA106" s="44" t="s">
        <v>296</v>
      </c>
      <c r="BB106" s="44" t="s">
        <v>295</v>
      </c>
      <c r="BC106" s="44" t="s">
        <v>293</v>
      </c>
      <c r="BE106" s="48" t="s">
        <v>35</v>
      </c>
      <c r="BF106" s="44" t="s">
        <v>610</v>
      </c>
      <c r="BO106" s="49"/>
      <c r="BS106" s="50"/>
    </row>
    <row r="107" spans="2:71" s="44" customFormat="1" ht="17.25" customHeight="1">
      <c r="B107" s="101"/>
      <c r="C107" s="44">
        <v>96</v>
      </c>
      <c r="D107" s="44">
        <v>5845</v>
      </c>
      <c r="E107" s="44" t="s">
        <v>103</v>
      </c>
      <c r="F107" s="44" t="s">
        <v>592</v>
      </c>
      <c r="G107" s="44">
        <v>45</v>
      </c>
      <c r="H107" s="44" t="s">
        <v>110</v>
      </c>
      <c r="I107" s="83" t="s">
        <v>280</v>
      </c>
      <c r="J107" s="44" t="s">
        <v>179</v>
      </c>
      <c r="K107" s="44" t="s">
        <v>30</v>
      </c>
      <c r="L107" s="45" t="s">
        <v>198</v>
      </c>
      <c r="M107" s="46">
        <v>17765</v>
      </c>
      <c r="N107" s="46"/>
      <c r="O107" s="46"/>
      <c r="P107" s="46"/>
      <c r="Q107" s="46"/>
      <c r="R107" s="45">
        <v>1</v>
      </c>
      <c r="S107" s="46">
        <v>17765</v>
      </c>
      <c r="T107" s="45" t="s">
        <v>34</v>
      </c>
      <c r="U107" s="46">
        <v>1776500</v>
      </c>
      <c r="AC107" s="47"/>
      <c r="AD107" s="47"/>
      <c r="AK107" s="47"/>
      <c r="AM107" s="91"/>
      <c r="AN107" s="47">
        <v>1776500</v>
      </c>
      <c r="AQ107" s="47">
        <f t="shared" si="3"/>
        <v>1776500</v>
      </c>
      <c r="AS107" s="44" t="s">
        <v>429</v>
      </c>
      <c r="AT107" s="44">
        <f t="shared" si="2"/>
        <v>0</v>
      </c>
      <c r="AU107" s="83" t="s">
        <v>429</v>
      </c>
      <c r="AV107" s="44" t="s">
        <v>234</v>
      </c>
      <c r="AW107" s="44" t="s">
        <v>28</v>
      </c>
      <c r="AX107" s="44" t="s">
        <v>35</v>
      </c>
      <c r="BA107" s="44" t="s">
        <v>294</v>
      </c>
      <c r="BB107" s="44" t="s">
        <v>295</v>
      </c>
      <c r="BC107" s="44" t="s">
        <v>293</v>
      </c>
      <c r="BE107" s="48" t="s">
        <v>35</v>
      </c>
      <c r="BF107" s="44" t="s">
        <v>611</v>
      </c>
      <c r="BO107" s="49"/>
      <c r="BS107" s="50"/>
    </row>
    <row r="108" spans="2:71" s="44" customFormat="1" ht="17.25" customHeight="1">
      <c r="B108" s="101"/>
      <c r="C108" s="44">
        <v>97</v>
      </c>
      <c r="D108" s="44">
        <v>5850</v>
      </c>
      <c r="E108" s="44" t="s">
        <v>103</v>
      </c>
      <c r="F108" s="44" t="s">
        <v>612</v>
      </c>
      <c r="G108" s="44">
        <v>72</v>
      </c>
      <c r="H108" s="44" t="s">
        <v>111</v>
      </c>
      <c r="I108" s="83" t="s">
        <v>280</v>
      </c>
      <c r="J108" s="44" t="s">
        <v>197</v>
      </c>
      <c r="K108" s="44" t="s">
        <v>281</v>
      </c>
      <c r="L108" s="45" t="s">
        <v>172</v>
      </c>
      <c r="M108" s="46">
        <v>25636</v>
      </c>
      <c r="N108" s="46"/>
      <c r="O108" s="46"/>
      <c r="P108" s="46"/>
      <c r="Q108" s="46"/>
      <c r="R108" s="45">
        <v>1</v>
      </c>
      <c r="S108" s="46">
        <v>25636</v>
      </c>
      <c r="T108" s="45" t="s">
        <v>34</v>
      </c>
      <c r="U108" s="46">
        <v>2563600</v>
      </c>
      <c r="AC108" s="47"/>
      <c r="AD108" s="47"/>
      <c r="AK108" s="47"/>
      <c r="AM108" s="91"/>
      <c r="AN108" s="47">
        <v>2563600</v>
      </c>
      <c r="AQ108" s="47">
        <f t="shared" si="3"/>
        <v>2563600</v>
      </c>
      <c r="AS108" s="44" t="s">
        <v>284</v>
      </c>
      <c r="AT108" s="44">
        <f t="shared" si="2"/>
        <v>0</v>
      </c>
      <c r="AU108" s="83" t="s">
        <v>284</v>
      </c>
      <c r="AV108" s="44" t="s">
        <v>234</v>
      </c>
      <c r="AW108" s="44" t="s">
        <v>28</v>
      </c>
      <c r="AX108" s="44" t="s">
        <v>35</v>
      </c>
      <c r="BA108" s="44" t="s">
        <v>294</v>
      </c>
      <c r="BB108" s="44" t="s">
        <v>295</v>
      </c>
      <c r="BC108" s="44" t="s">
        <v>293</v>
      </c>
      <c r="BE108" s="48" t="s">
        <v>35</v>
      </c>
      <c r="BF108" s="44" t="s">
        <v>614</v>
      </c>
      <c r="BO108" s="49"/>
      <c r="BS108" s="50"/>
    </row>
    <row r="109" spans="2:71" s="44" customFormat="1" ht="17.25" customHeight="1">
      <c r="B109" s="101"/>
      <c r="C109" s="44">
        <v>98</v>
      </c>
      <c r="D109" s="44">
        <v>5851</v>
      </c>
      <c r="E109" s="44" t="s">
        <v>103</v>
      </c>
      <c r="F109" s="44" t="s">
        <v>613</v>
      </c>
      <c r="G109" s="44">
        <v>62</v>
      </c>
      <c r="H109" s="44" t="s">
        <v>112</v>
      </c>
      <c r="I109" s="83" t="s">
        <v>280</v>
      </c>
      <c r="J109" s="44" t="s">
        <v>176</v>
      </c>
      <c r="K109" s="44" t="s">
        <v>140</v>
      </c>
      <c r="L109" s="45" t="s">
        <v>152</v>
      </c>
      <c r="M109" s="46">
        <v>16715</v>
      </c>
      <c r="N109" s="46"/>
      <c r="O109" s="46"/>
      <c r="P109" s="46"/>
      <c r="Q109" s="46"/>
      <c r="R109" s="45">
        <v>1</v>
      </c>
      <c r="S109" s="46">
        <v>16715</v>
      </c>
      <c r="T109" s="45" t="s">
        <v>34</v>
      </c>
      <c r="U109" s="46">
        <v>1671500</v>
      </c>
      <c r="AC109" s="47"/>
      <c r="AD109" s="47"/>
      <c r="AK109" s="47"/>
      <c r="AM109" s="91"/>
      <c r="AN109" s="47">
        <v>1671500</v>
      </c>
      <c r="AQ109" s="47">
        <f t="shared" si="3"/>
        <v>1671500</v>
      </c>
      <c r="AS109" s="44" t="s">
        <v>284</v>
      </c>
      <c r="AT109" s="44">
        <f t="shared" si="2"/>
        <v>0</v>
      </c>
      <c r="AU109" s="83" t="s">
        <v>284</v>
      </c>
      <c r="AV109" s="44" t="s">
        <v>234</v>
      </c>
      <c r="AW109" s="44" t="s">
        <v>28</v>
      </c>
      <c r="AX109" s="44" t="s">
        <v>35</v>
      </c>
      <c r="BA109" s="44" t="s">
        <v>294</v>
      </c>
      <c r="BB109" s="44" t="s">
        <v>295</v>
      </c>
      <c r="BC109" s="44" t="s">
        <v>293</v>
      </c>
      <c r="BE109" s="48" t="s">
        <v>35</v>
      </c>
      <c r="BF109" s="44" t="s">
        <v>615</v>
      </c>
      <c r="BO109" s="49"/>
      <c r="BS109" s="50"/>
    </row>
    <row r="110" spans="2:71" s="44" customFormat="1" ht="17.25" customHeight="1">
      <c r="B110" s="101"/>
      <c r="C110" s="44">
        <v>99</v>
      </c>
      <c r="D110" s="44">
        <v>5901</v>
      </c>
      <c r="E110" s="44" t="s">
        <v>103</v>
      </c>
      <c r="F110" s="44" t="s">
        <v>616</v>
      </c>
      <c r="G110" s="44">
        <v>163</v>
      </c>
      <c r="H110" s="44" t="s">
        <v>247</v>
      </c>
      <c r="I110" s="83" t="s">
        <v>280</v>
      </c>
      <c r="J110" s="44" t="s">
        <v>157</v>
      </c>
      <c r="K110" s="44" t="s">
        <v>281</v>
      </c>
      <c r="L110" s="45" t="s">
        <v>150</v>
      </c>
      <c r="M110" s="46">
        <v>8413</v>
      </c>
      <c r="N110" s="46"/>
      <c r="O110" s="46"/>
      <c r="P110" s="46"/>
      <c r="Q110" s="46"/>
      <c r="R110" s="45">
        <v>1</v>
      </c>
      <c r="S110" s="46">
        <v>8413</v>
      </c>
      <c r="T110" s="45" t="s">
        <v>207</v>
      </c>
      <c r="U110" s="46">
        <v>630975</v>
      </c>
      <c r="AC110" s="47"/>
      <c r="AD110" s="47"/>
      <c r="AK110" s="47"/>
      <c r="AM110" s="91"/>
      <c r="AN110" s="47">
        <v>630975</v>
      </c>
      <c r="AQ110" s="47">
        <f t="shared" si="3"/>
        <v>630975</v>
      </c>
      <c r="AS110" s="44" t="s">
        <v>429</v>
      </c>
      <c r="AT110" s="44">
        <f t="shared" si="2"/>
        <v>0</v>
      </c>
      <c r="AU110" s="83" t="s">
        <v>429</v>
      </c>
      <c r="AV110" s="44" t="s">
        <v>234</v>
      </c>
      <c r="AW110" s="44" t="s">
        <v>28</v>
      </c>
      <c r="AX110" s="44" t="s">
        <v>35</v>
      </c>
      <c r="BA110" s="44" t="s">
        <v>294</v>
      </c>
      <c r="BB110" s="44" t="s">
        <v>295</v>
      </c>
      <c r="BC110" s="44" t="s">
        <v>293</v>
      </c>
      <c r="BE110" s="48" t="s">
        <v>35</v>
      </c>
      <c r="BF110" s="44" t="s">
        <v>659</v>
      </c>
      <c r="BO110" s="49"/>
      <c r="BS110" s="50"/>
    </row>
    <row r="111" spans="2:71" s="44" customFormat="1" ht="17.25" customHeight="1">
      <c r="B111" s="101"/>
      <c r="C111" s="44">
        <v>100</v>
      </c>
      <c r="D111" s="44">
        <v>5902</v>
      </c>
      <c r="E111" s="44" t="s">
        <v>103</v>
      </c>
      <c r="F111" s="44" t="s">
        <v>617</v>
      </c>
      <c r="G111" s="44">
        <v>164</v>
      </c>
      <c r="H111" s="44" t="s">
        <v>248</v>
      </c>
      <c r="I111" s="83" t="s">
        <v>280</v>
      </c>
      <c r="J111" s="44" t="s">
        <v>157</v>
      </c>
      <c r="K111" s="44" t="s">
        <v>30</v>
      </c>
      <c r="L111" s="45" t="s">
        <v>208</v>
      </c>
      <c r="M111" s="46">
        <v>8576</v>
      </c>
      <c r="N111" s="46"/>
      <c r="O111" s="46"/>
      <c r="P111" s="46"/>
      <c r="Q111" s="46"/>
      <c r="R111" s="45">
        <v>1</v>
      </c>
      <c r="S111" s="46">
        <v>8576</v>
      </c>
      <c r="T111" s="45" t="s">
        <v>34</v>
      </c>
      <c r="U111" s="46">
        <v>857600</v>
      </c>
      <c r="AC111" s="47"/>
      <c r="AD111" s="47"/>
      <c r="AK111" s="47"/>
      <c r="AM111" s="91"/>
      <c r="AN111" s="47">
        <v>857600</v>
      </c>
      <c r="AQ111" s="47">
        <f t="shared" si="3"/>
        <v>857600</v>
      </c>
      <c r="AS111" s="44" t="s">
        <v>284</v>
      </c>
      <c r="AT111" s="44">
        <f t="shared" si="2"/>
        <v>0</v>
      </c>
      <c r="AU111" s="83" t="s">
        <v>284</v>
      </c>
      <c r="AV111" s="44" t="s">
        <v>234</v>
      </c>
      <c r="AW111" s="44" t="s">
        <v>28</v>
      </c>
      <c r="AX111" s="44" t="s">
        <v>35</v>
      </c>
      <c r="BA111" s="44" t="s">
        <v>294</v>
      </c>
      <c r="BB111" s="44" t="s">
        <v>295</v>
      </c>
      <c r="BC111" s="44" t="s">
        <v>293</v>
      </c>
      <c r="BE111" s="48" t="s">
        <v>35</v>
      </c>
      <c r="BF111" s="44" t="s">
        <v>660</v>
      </c>
      <c r="BO111" s="49"/>
      <c r="BS111" s="50"/>
    </row>
    <row r="112" spans="2:71" s="44" customFormat="1" ht="17.25" customHeight="1">
      <c r="B112" s="101"/>
      <c r="C112" s="44">
        <v>101</v>
      </c>
      <c r="D112" s="44">
        <v>5903</v>
      </c>
      <c r="E112" s="44" t="s">
        <v>103</v>
      </c>
      <c r="F112" s="44" t="s">
        <v>618</v>
      </c>
      <c r="G112" s="44">
        <v>168</v>
      </c>
      <c r="H112" s="44" t="s">
        <v>249</v>
      </c>
      <c r="I112" s="83" t="s">
        <v>280</v>
      </c>
      <c r="J112" s="44" t="s">
        <v>231</v>
      </c>
      <c r="K112" s="44" t="s">
        <v>281</v>
      </c>
      <c r="L112" s="45" t="s">
        <v>159</v>
      </c>
      <c r="M112" s="46">
        <v>39623</v>
      </c>
      <c r="N112" s="46"/>
      <c r="O112" s="46"/>
      <c r="P112" s="46"/>
      <c r="Q112" s="46"/>
      <c r="R112" s="45">
        <v>1</v>
      </c>
      <c r="S112" s="46">
        <v>39623</v>
      </c>
      <c r="T112" s="45" t="s">
        <v>207</v>
      </c>
      <c r="U112" s="46">
        <v>2971725</v>
      </c>
      <c r="AC112" s="47"/>
      <c r="AD112" s="47"/>
      <c r="AK112" s="47"/>
      <c r="AM112" s="91"/>
      <c r="AN112" s="47">
        <v>2971725</v>
      </c>
      <c r="AQ112" s="47">
        <f t="shared" si="3"/>
        <v>2971725</v>
      </c>
      <c r="AS112" s="44" t="s">
        <v>429</v>
      </c>
      <c r="AT112" s="44">
        <f t="shared" si="2"/>
        <v>0</v>
      </c>
      <c r="AU112" s="83" t="s">
        <v>429</v>
      </c>
      <c r="AV112" s="44" t="s">
        <v>234</v>
      </c>
      <c r="AW112" s="44" t="s">
        <v>28</v>
      </c>
      <c r="AX112" s="44" t="s">
        <v>35</v>
      </c>
      <c r="BA112" s="44" t="s">
        <v>294</v>
      </c>
      <c r="BB112" s="44" t="s">
        <v>295</v>
      </c>
      <c r="BC112" s="44" t="s">
        <v>293</v>
      </c>
      <c r="BE112" s="48" t="s">
        <v>35</v>
      </c>
      <c r="BF112" s="44" t="s">
        <v>661</v>
      </c>
      <c r="BO112" s="49"/>
      <c r="BS112" s="50"/>
    </row>
    <row r="113" spans="2:71" s="44" customFormat="1" ht="17.25" customHeight="1">
      <c r="B113" s="101"/>
      <c r="C113" s="44">
        <v>102</v>
      </c>
      <c r="D113" s="44">
        <v>5904</v>
      </c>
      <c r="E113" s="44" t="s">
        <v>103</v>
      </c>
      <c r="F113" s="44" t="s">
        <v>619</v>
      </c>
      <c r="G113" s="44">
        <v>165</v>
      </c>
      <c r="H113" s="44" t="s">
        <v>250</v>
      </c>
      <c r="I113" s="83" t="s">
        <v>280</v>
      </c>
      <c r="J113" s="44" t="s">
        <v>170</v>
      </c>
      <c r="K113" s="44" t="s">
        <v>30</v>
      </c>
      <c r="L113" s="45" t="s">
        <v>152</v>
      </c>
      <c r="M113" s="46">
        <v>13715</v>
      </c>
      <c r="N113" s="46"/>
      <c r="O113" s="46"/>
      <c r="P113" s="46"/>
      <c r="Q113" s="46"/>
      <c r="R113" s="45">
        <v>1</v>
      </c>
      <c r="S113" s="46">
        <v>13715</v>
      </c>
      <c r="T113" s="45" t="s">
        <v>207</v>
      </c>
      <c r="U113" s="46">
        <v>1028625</v>
      </c>
      <c r="AC113" s="47"/>
      <c r="AD113" s="47"/>
      <c r="AK113" s="47"/>
      <c r="AM113" s="91"/>
      <c r="AN113" s="47">
        <v>1028625</v>
      </c>
      <c r="AQ113" s="47">
        <f t="shared" si="3"/>
        <v>1028625</v>
      </c>
      <c r="AS113" s="44" t="s">
        <v>429</v>
      </c>
      <c r="AT113" s="44">
        <f t="shared" si="2"/>
        <v>0</v>
      </c>
      <c r="AU113" s="83" t="s">
        <v>429</v>
      </c>
      <c r="AV113" s="44" t="s">
        <v>234</v>
      </c>
      <c r="AW113" s="44" t="s">
        <v>28</v>
      </c>
      <c r="AX113" s="44" t="s">
        <v>35</v>
      </c>
      <c r="BA113" s="44" t="s">
        <v>294</v>
      </c>
      <c r="BB113" s="44" t="s">
        <v>295</v>
      </c>
      <c r="BC113" s="44" t="s">
        <v>293</v>
      </c>
      <c r="BE113" s="48" t="s">
        <v>35</v>
      </c>
      <c r="BF113" s="44" t="s">
        <v>662</v>
      </c>
      <c r="BO113" s="49"/>
      <c r="BS113" s="50"/>
    </row>
    <row r="114" spans="2:71" s="44" customFormat="1" ht="17.25" customHeight="1">
      <c r="B114" s="101"/>
      <c r="C114" s="44">
        <v>103</v>
      </c>
      <c r="D114" s="44">
        <v>5905</v>
      </c>
      <c r="E114" s="44" t="s">
        <v>103</v>
      </c>
      <c r="F114" s="44" t="s">
        <v>620</v>
      </c>
      <c r="G114" s="44">
        <v>166</v>
      </c>
      <c r="H114" s="44" t="s">
        <v>251</v>
      </c>
      <c r="I114" s="83" t="s">
        <v>280</v>
      </c>
      <c r="J114" s="44" t="s">
        <v>161</v>
      </c>
      <c r="K114" s="44" t="s">
        <v>140</v>
      </c>
      <c r="L114" s="45" t="s">
        <v>143</v>
      </c>
      <c r="M114" s="46">
        <v>10306</v>
      </c>
      <c r="N114" s="46"/>
      <c r="O114" s="46"/>
      <c r="P114" s="46"/>
      <c r="Q114" s="46"/>
      <c r="R114" s="45">
        <v>1</v>
      </c>
      <c r="S114" s="46">
        <v>10306</v>
      </c>
      <c r="T114" s="45" t="s">
        <v>207</v>
      </c>
      <c r="U114" s="46">
        <v>772950</v>
      </c>
      <c r="AC114" s="47"/>
      <c r="AD114" s="47"/>
      <c r="AK114" s="47"/>
      <c r="AM114" s="91"/>
      <c r="AN114" s="47">
        <v>772950</v>
      </c>
      <c r="AQ114" s="47">
        <f t="shared" si="3"/>
        <v>772950</v>
      </c>
      <c r="AS114" s="44" t="s">
        <v>285</v>
      </c>
      <c r="AT114" s="44">
        <f t="shared" si="2"/>
        <v>0</v>
      </c>
      <c r="AU114" s="83" t="s">
        <v>285</v>
      </c>
      <c r="AV114" s="44" t="s">
        <v>234</v>
      </c>
      <c r="AW114" s="44" t="s">
        <v>28</v>
      </c>
      <c r="AX114" s="44" t="s">
        <v>35</v>
      </c>
      <c r="BA114" s="44" t="s">
        <v>296</v>
      </c>
      <c r="BB114" s="44" t="s">
        <v>295</v>
      </c>
      <c r="BC114" s="44" t="s">
        <v>293</v>
      </c>
      <c r="BE114" s="48" t="s">
        <v>35</v>
      </c>
      <c r="BF114" s="44" t="s">
        <v>663</v>
      </c>
      <c r="BO114" s="49"/>
      <c r="BS114" s="50"/>
    </row>
    <row r="115" spans="2:71" s="44" customFormat="1" ht="17.25" customHeight="1">
      <c r="B115" s="101"/>
      <c r="C115" s="44">
        <v>104</v>
      </c>
      <c r="D115" s="44">
        <v>5906</v>
      </c>
      <c r="E115" s="44" t="s">
        <v>103</v>
      </c>
      <c r="F115" s="44" t="s">
        <v>621</v>
      </c>
      <c r="G115" s="44">
        <v>99</v>
      </c>
      <c r="H115" s="44" t="s">
        <v>622</v>
      </c>
      <c r="I115" s="83" t="s">
        <v>280</v>
      </c>
      <c r="J115" s="44" t="s">
        <v>32</v>
      </c>
      <c r="K115" s="44" t="s">
        <v>140</v>
      </c>
      <c r="L115" s="45" t="s">
        <v>166</v>
      </c>
      <c r="M115" s="46">
        <v>7130</v>
      </c>
      <c r="N115" s="46"/>
      <c r="O115" s="46"/>
      <c r="P115" s="46"/>
      <c r="Q115" s="46"/>
      <c r="R115" s="45">
        <v>1</v>
      </c>
      <c r="S115" s="46">
        <v>7130</v>
      </c>
      <c r="T115" s="45" t="s">
        <v>207</v>
      </c>
      <c r="U115" s="46">
        <v>534750</v>
      </c>
      <c r="AC115" s="47"/>
      <c r="AD115" s="47"/>
      <c r="AK115" s="47"/>
      <c r="AM115" s="91"/>
      <c r="AN115" s="47">
        <v>534750</v>
      </c>
      <c r="AQ115" s="47">
        <f t="shared" si="3"/>
        <v>534750</v>
      </c>
      <c r="AS115" s="44" t="s">
        <v>285</v>
      </c>
      <c r="AT115" s="44">
        <f t="shared" si="2"/>
        <v>0</v>
      </c>
      <c r="AU115" s="83" t="s">
        <v>285</v>
      </c>
      <c r="AV115" s="44" t="s">
        <v>234</v>
      </c>
      <c r="AW115" s="44" t="s">
        <v>28</v>
      </c>
      <c r="AX115" s="44" t="s">
        <v>35</v>
      </c>
      <c r="BA115" s="44" t="s">
        <v>296</v>
      </c>
      <c r="BB115" s="44" t="s">
        <v>295</v>
      </c>
      <c r="BC115" s="44" t="s">
        <v>293</v>
      </c>
      <c r="BE115" s="48" t="s">
        <v>35</v>
      </c>
      <c r="BF115" s="44" t="s">
        <v>664</v>
      </c>
      <c r="BO115" s="49"/>
      <c r="BS115" s="50"/>
    </row>
    <row r="116" spans="2:71" s="44" customFormat="1" ht="17.25" customHeight="1">
      <c r="B116" s="101"/>
      <c r="C116" s="44">
        <v>105</v>
      </c>
      <c r="D116" s="44">
        <v>5907</v>
      </c>
      <c r="E116" s="44" t="s">
        <v>103</v>
      </c>
      <c r="F116" s="44" t="s">
        <v>623</v>
      </c>
      <c r="G116" s="44">
        <v>29</v>
      </c>
      <c r="H116" s="44" t="s">
        <v>624</v>
      </c>
      <c r="I116" s="83" t="s">
        <v>280</v>
      </c>
      <c r="J116" s="44" t="s">
        <v>175</v>
      </c>
      <c r="K116" s="44" t="s">
        <v>281</v>
      </c>
      <c r="L116" s="45" t="s">
        <v>185</v>
      </c>
      <c r="M116" s="46">
        <v>16050</v>
      </c>
      <c r="N116" s="46"/>
      <c r="O116" s="46"/>
      <c r="P116" s="46"/>
      <c r="Q116" s="46"/>
      <c r="R116" s="45">
        <v>1</v>
      </c>
      <c r="S116" s="46">
        <v>16050</v>
      </c>
      <c r="T116" s="45" t="s">
        <v>34</v>
      </c>
      <c r="U116" s="46">
        <v>1605000</v>
      </c>
      <c r="AC116" s="47"/>
      <c r="AD116" s="47"/>
      <c r="AK116" s="47"/>
      <c r="AM116" s="91"/>
      <c r="AN116" s="47">
        <v>1605000</v>
      </c>
      <c r="AQ116" s="47">
        <f t="shared" si="3"/>
        <v>1605000</v>
      </c>
      <c r="AS116" s="44" t="s">
        <v>285</v>
      </c>
      <c r="AT116" s="44">
        <f t="shared" si="2"/>
        <v>0</v>
      </c>
      <c r="AU116" s="83" t="s">
        <v>285</v>
      </c>
      <c r="AV116" s="44" t="s">
        <v>234</v>
      </c>
      <c r="AW116" s="44" t="s">
        <v>28</v>
      </c>
      <c r="AX116" s="44" t="s">
        <v>35</v>
      </c>
      <c r="BA116" s="44" t="s">
        <v>296</v>
      </c>
      <c r="BB116" s="44" t="s">
        <v>295</v>
      </c>
      <c r="BC116" s="44" t="s">
        <v>293</v>
      </c>
      <c r="BE116" s="48" t="s">
        <v>35</v>
      </c>
      <c r="BF116" s="44" t="s">
        <v>665</v>
      </c>
      <c r="BO116" s="49"/>
      <c r="BS116" s="50"/>
    </row>
    <row r="117" spans="2:71" s="44" customFormat="1" ht="17.25" customHeight="1">
      <c r="B117" s="101"/>
      <c r="C117" s="44">
        <v>106</v>
      </c>
      <c r="D117" s="44">
        <v>5908</v>
      </c>
      <c r="E117" s="44" t="s">
        <v>103</v>
      </c>
      <c r="F117" s="44" t="s">
        <v>625</v>
      </c>
      <c r="G117" s="44">
        <v>116</v>
      </c>
      <c r="H117" s="44" t="s">
        <v>626</v>
      </c>
      <c r="I117" s="83" t="s">
        <v>280</v>
      </c>
      <c r="J117" s="44" t="s">
        <v>164</v>
      </c>
      <c r="K117" s="44" t="s">
        <v>28</v>
      </c>
      <c r="L117" s="45" t="s">
        <v>200</v>
      </c>
      <c r="M117" s="46">
        <v>11467</v>
      </c>
      <c r="N117" s="46"/>
      <c r="O117" s="46"/>
      <c r="P117" s="46"/>
      <c r="Q117" s="46"/>
      <c r="R117" s="45">
        <v>1</v>
      </c>
      <c r="S117" s="46">
        <v>11467</v>
      </c>
      <c r="T117" s="45" t="s">
        <v>207</v>
      </c>
      <c r="U117" s="46">
        <v>860025</v>
      </c>
      <c r="AC117" s="47"/>
      <c r="AD117" s="47"/>
      <c r="AK117" s="47"/>
      <c r="AM117" s="91"/>
      <c r="AN117" s="47">
        <v>860025</v>
      </c>
      <c r="AQ117" s="47">
        <f t="shared" si="3"/>
        <v>860025</v>
      </c>
      <c r="AS117" s="44" t="s">
        <v>285</v>
      </c>
      <c r="AT117" s="44">
        <f t="shared" si="2"/>
        <v>0</v>
      </c>
      <c r="AU117" s="83" t="s">
        <v>285</v>
      </c>
      <c r="AV117" s="44" t="s">
        <v>234</v>
      </c>
      <c r="AW117" s="44" t="s">
        <v>28</v>
      </c>
      <c r="AX117" s="44" t="s">
        <v>35</v>
      </c>
      <c r="BA117" s="44" t="s">
        <v>296</v>
      </c>
      <c r="BB117" s="44" t="s">
        <v>295</v>
      </c>
      <c r="BC117" s="44" t="s">
        <v>293</v>
      </c>
      <c r="BE117" s="48" t="s">
        <v>35</v>
      </c>
      <c r="BF117" s="44" t="s">
        <v>666</v>
      </c>
      <c r="BO117" s="49"/>
      <c r="BS117" s="50"/>
    </row>
    <row r="118" spans="2:71" s="44" customFormat="1" ht="17.25" customHeight="1">
      <c r="B118" s="101"/>
      <c r="C118" s="44">
        <v>107</v>
      </c>
      <c r="D118" s="44">
        <v>5909</v>
      </c>
      <c r="E118" s="44" t="s">
        <v>103</v>
      </c>
      <c r="F118" s="44" t="s">
        <v>627</v>
      </c>
      <c r="G118" s="44">
        <v>80</v>
      </c>
      <c r="H118" s="44" t="s">
        <v>252</v>
      </c>
      <c r="I118" s="83" t="s">
        <v>280</v>
      </c>
      <c r="J118" s="44" t="s">
        <v>150</v>
      </c>
      <c r="K118" s="44" t="s">
        <v>140</v>
      </c>
      <c r="L118" s="45" t="s">
        <v>180</v>
      </c>
      <c r="M118" s="46">
        <v>5545</v>
      </c>
      <c r="N118" s="46"/>
      <c r="O118" s="46"/>
      <c r="P118" s="46"/>
      <c r="Q118" s="46"/>
      <c r="R118" s="45">
        <v>1</v>
      </c>
      <c r="S118" s="46">
        <v>5545</v>
      </c>
      <c r="T118" s="45" t="s">
        <v>207</v>
      </c>
      <c r="U118" s="46">
        <v>415875</v>
      </c>
      <c r="AC118" s="47"/>
      <c r="AD118" s="47"/>
      <c r="AK118" s="47"/>
      <c r="AM118" s="91"/>
      <c r="AN118" s="47">
        <v>415875</v>
      </c>
      <c r="AQ118" s="47">
        <f t="shared" si="3"/>
        <v>415875</v>
      </c>
      <c r="AS118" s="44" t="s">
        <v>285</v>
      </c>
      <c r="AT118" s="44">
        <f t="shared" si="2"/>
        <v>0</v>
      </c>
      <c r="AU118" s="83" t="s">
        <v>285</v>
      </c>
      <c r="AV118" s="44" t="s">
        <v>234</v>
      </c>
      <c r="AW118" s="44" t="s">
        <v>28</v>
      </c>
      <c r="AX118" s="44" t="s">
        <v>35</v>
      </c>
      <c r="BA118" s="44" t="s">
        <v>296</v>
      </c>
      <c r="BB118" s="44" t="s">
        <v>295</v>
      </c>
      <c r="BC118" s="44" t="s">
        <v>293</v>
      </c>
      <c r="BE118" s="48" t="s">
        <v>35</v>
      </c>
      <c r="BF118" s="44" t="s">
        <v>667</v>
      </c>
      <c r="BO118" s="49"/>
      <c r="BS118" s="50"/>
    </row>
    <row r="119" spans="2:71" s="44" customFormat="1" ht="17.25" customHeight="1">
      <c r="B119" s="101"/>
      <c r="C119" s="44">
        <v>108</v>
      </c>
      <c r="D119" s="44">
        <v>5910</v>
      </c>
      <c r="E119" s="44" t="s">
        <v>103</v>
      </c>
      <c r="F119" s="44" t="s">
        <v>628</v>
      </c>
      <c r="G119" s="44">
        <v>79</v>
      </c>
      <c r="H119" s="44" t="s">
        <v>253</v>
      </c>
      <c r="I119" s="83" t="s">
        <v>280</v>
      </c>
      <c r="J119" s="44" t="s">
        <v>152</v>
      </c>
      <c r="K119" s="44" t="s">
        <v>30</v>
      </c>
      <c r="L119" s="45" t="s">
        <v>216</v>
      </c>
      <c r="M119" s="46">
        <v>6184</v>
      </c>
      <c r="N119" s="46"/>
      <c r="O119" s="46"/>
      <c r="P119" s="46"/>
      <c r="Q119" s="46"/>
      <c r="R119" s="45">
        <v>1</v>
      </c>
      <c r="S119" s="46">
        <v>6184</v>
      </c>
      <c r="T119" s="45" t="s">
        <v>232</v>
      </c>
      <c r="U119" s="46">
        <v>773000</v>
      </c>
      <c r="AC119" s="47"/>
      <c r="AD119" s="47"/>
      <c r="AK119" s="47"/>
      <c r="AM119" s="91"/>
      <c r="AN119" s="47">
        <v>773000</v>
      </c>
      <c r="AQ119" s="47">
        <f t="shared" si="3"/>
        <v>773000</v>
      </c>
      <c r="AS119" s="44" t="s">
        <v>285</v>
      </c>
      <c r="AT119" s="44">
        <f t="shared" si="2"/>
        <v>0</v>
      </c>
      <c r="AU119" s="83" t="s">
        <v>285</v>
      </c>
      <c r="AV119" s="44" t="s">
        <v>234</v>
      </c>
      <c r="AW119" s="44" t="s">
        <v>28</v>
      </c>
      <c r="AX119" s="44" t="s">
        <v>35</v>
      </c>
      <c r="BA119" s="44" t="s">
        <v>296</v>
      </c>
      <c r="BB119" s="44" t="s">
        <v>295</v>
      </c>
      <c r="BC119" s="44" t="s">
        <v>293</v>
      </c>
      <c r="BE119" s="48" t="s">
        <v>35</v>
      </c>
      <c r="BF119" s="44" t="s">
        <v>668</v>
      </c>
      <c r="BO119" s="49"/>
      <c r="BS119" s="50"/>
    </row>
    <row r="120" spans="2:71" s="44" customFormat="1" ht="17.25" customHeight="1">
      <c r="B120" s="101"/>
      <c r="C120" s="44">
        <v>109</v>
      </c>
      <c r="D120" s="44">
        <v>5911</v>
      </c>
      <c r="E120" s="44" t="s">
        <v>103</v>
      </c>
      <c r="F120" s="44" t="s">
        <v>629</v>
      </c>
      <c r="G120" s="44">
        <v>76</v>
      </c>
      <c r="H120" s="44" t="s">
        <v>254</v>
      </c>
      <c r="I120" s="83" t="s">
        <v>280</v>
      </c>
      <c r="J120" s="44" t="s">
        <v>154</v>
      </c>
      <c r="K120" s="44" t="s">
        <v>28</v>
      </c>
      <c r="L120" s="45" t="s">
        <v>166</v>
      </c>
      <c r="M120" s="46">
        <v>7430</v>
      </c>
      <c r="N120" s="46"/>
      <c r="O120" s="46"/>
      <c r="P120" s="46"/>
      <c r="Q120" s="46"/>
      <c r="R120" s="45">
        <v>1</v>
      </c>
      <c r="S120" s="46">
        <v>7430</v>
      </c>
      <c r="T120" s="45" t="s">
        <v>34</v>
      </c>
      <c r="U120" s="46">
        <v>743000</v>
      </c>
      <c r="AC120" s="47"/>
      <c r="AD120" s="47"/>
      <c r="AK120" s="47"/>
      <c r="AM120" s="91"/>
      <c r="AN120" s="47">
        <v>743000</v>
      </c>
      <c r="AQ120" s="47">
        <f t="shared" si="3"/>
        <v>743000</v>
      </c>
      <c r="AS120" s="44" t="s">
        <v>285</v>
      </c>
      <c r="AT120" s="44">
        <f t="shared" si="2"/>
        <v>0</v>
      </c>
      <c r="AU120" s="83" t="s">
        <v>285</v>
      </c>
      <c r="AV120" s="44" t="s">
        <v>234</v>
      </c>
      <c r="AW120" s="44" t="s">
        <v>28</v>
      </c>
      <c r="AX120" s="44" t="s">
        <v>35</v>
      </c>
      <c r="BA120" s="44" t="s">
        <v>296</v>
      </c>
      <c r="BB120" s="44" t="s">
        <v>295</v>
      </c>
      <c r="BC120" s="44" t="s">
        <v>293</v>
      </c>
      <c r="BE120" s="48" t="s">
        <v>35</v>
      </c>
      <c r="BF120" s="44" t="s">
        <v>669</v>
      </c>
      <c r="BO120" s="49"/>
      <c r="BS120" s="50"/>
    </row>
    <row r="121" spans="2:71" s="44" customFormat="1" ht="17.25" customHeight="1">
      <c r="B121" s="101"/>
      <c r="C121" s="44">
        <v>110</v>
      </c>
      <c r="D121" s="44">
        <v>5912</v>
      </c>
      <c r="E121" s="44" t="s">
        <v>103</v>
      </c>
      <c r="F121" s="44" t="s">
        <v>630</v>
      </c>
      <c r="G121" s="44">
        <v>72</v>
      </c>
      <c r="H121" s="44" t="s">
        <v>255</v>
      </c>
      <c r="I121" s="83" t="s">
        <v>280</v>
      </c>
      <c r="J121" s="44" t="s">
        <v>141</v>
      </c>
      <c r="K121" s="44" t="s">
        <v>281</v>
      </c>
      <c r="L121" s="45" t="s">
        <v>215</v>
      </c>
      <c r="M121" s="46">
        <v>1683</v>
      </c>
      <c r="N121" s="46"/>
      <c r="O121" s="46"/>
      <c r="P121" s="46"/>
      <c r="Q121" s="46"/>
      <c r="R121" s="45">
        <v>1</v>
      </c>
      <c r="S121" s="46">
        <v>1683</v>
      </c>
      <c r="T121" s="45" t="s">
        <v>236</v>
      </c>
      <c r="U121" s="46">
        <v>294525</v>
      </c>
      <c r="AC121" s="47"/>
      <c r="AD121" s="47"/>
      <c r="AK121" s="47"/>
      <c r="AM121" s="91"/>
      <c r="AN121" s="47">
        <v>294525</v>
      </c>
      <c r="AQ121" s="47">
        <f t="shared" si="3"/>
        <v>294525</v>
      </c>
      <c r="AS121" s="44" t="s">
        <v>285</v>
      </c>
      <c r="AT121" s="44">
        <f t="shared" si="2"/>
        <v>0</v>
      </c>
      <c r="AU121" s="83" t="s">
        <v>285</v>
      </c>
      <c r="AV121" s="44" t="s">
        <v>234</v>
      </c>
      <c r="AW121" s="44" t="s">
        <v>28</v>
      </c>
      <c r="AX121" s="44" t="s">
        <v>35</v>
      </c>
      <c r="BA121" s="44" t="s">
        <v>296</v>
      </c>
      <c r="BB121" s="44" t="s">
        <v>295</v>
      </c>
      <c r="BC121" s="44" t="s">
        <v>293</v>
      </c>
      <c r="BE121" s="48" t="s">
        <v>35</v>
      </c>
      <c r="BF121" s="44" t="s">
        <v>670</v>
      </c>
      <c r="BO121" s="49"/>
      <c r="BS121" s="50"/>
    </row>
    <row r="122" spans="2:71" s="44" customFormat="1" ht="17.25" customHeight="1">
      <c r="B122" s="101"/>
      <c r="C122" s="44">
        <v>111</v>
      </c>
      <c r="D122" s="44">
        <v>5913</v>
      </c>
      <c r="E122" s="44" t="s">
        <v>103</v>
      </c>
      <c r="F122" s="44" t="s">
        <v>631</v>
      </c>
      <c r="G122" s="44">
        <v>71</v>
      </c>
      <c r="H122" s="44" t="s">
        <v>256</v>
      </c>
      <c r="I122" s="83" t="s">
        <v>280</v>
      </c>
      <c r="J122" s="44" t="s">
        <v>145</v>
      </c>
      <c r="K122" s="44" t="s">
        <v>28</v>
      </c>
      <c r="L122" s="45" t="s">
        <v>172</v>
      </c>
      <c r="M122" s="46">
        <v>3436</v>
      </c>
      <c r="N122" s="46"/>
      <c r="O122" s="46"/>
      <c r="P122" s="46"/>
      <c r="Q122" s="46"/>
      <c r="R122" s="45">
        <v>1</v>
      </c>
      <c r="S122" s="46">
        <v>3436</v>
      </c>
      <c r="T122" s="45" t="s">
        <v>236</v>
      </c>
      <c r="U122" s="46">
        <v>601300</v>
      </c>
      <c r="AC122" s="47"/>
      <c r="AD122" s="47"/>
      <c r="AK122" s="47"/>
      <c r="AM122" s="91"/>
      <c r="AN122" s="47">
        <v>601300</v>
      </c>
      <c r="AQ122" s="47">
        <f t="shared" si="3"/>
        <v>601300</v>
      </c>
      <c r="AS122" s="44" t="s">
        <v>285</v>
      </c>
      <c r="AT122" s="44">
        <f t="shared" si="2"/>
        <v>0</v>
      </c>
      <c r="AU122" s="83" t="s">
        <v>285</v>
      </c>
      <c r="AV122" s="44" t="s">
        <v>234</v>
      </c>
      <c r="AW122" s="44" t="s">
        <v>28</v>
      </c>
      <c r="AX122" s="44" t="s">
        <v>35</v>
      </c>
      <c r="BA122" s="44" t="s">
        <v>296</v>
      </c>
      <c r="BB122" s="44" t="s">
        <v>295</v>
      </c>
      <c r="BC122" s="44" t="s">
        <v>293</v>
      </c>
      <c r="BE122" s="48" t="s">
        <v>35</v>
      </c>
      <c r="BF122" s="44" t="s">
        <v>671</v>
      </c>
      <c r="BO122" s="49"/>
      <c r="BS122" s="50"/>
    </row>
    <row r="123" spans="2:71" s="44" customFormat="1" ht="17.25" customHeight="1">
      <c r="B123" s="101"/>
      <c r="C123" s="44">
        <v>112</v>
      </c>
      <c r="D123" s="44">
        <v>5914</v>
      </c>
      <c r="E123" s="44" t="s">
        <v>103</v>
      </c>
      <c r="F123" s="44" t="s">
        <v>632</v>
      </c>
      <c r="G123" s="44">
        <v>73</v>
      </c>
      <c r="H123" s="44" t="s">
        <v>257</v>
      </c>
      <c r="I123" s="83" t="s">
        <v>280</v>
      </c>
      <c r="J123" s="44" t="s">
        <v>180</v>
      </c>
      <c r="K123" s="44" t="s">
        <v>140</v>
      </c>
      <c r="L123" s="45" t="s">
        <v>281</v>
      </c>
      <c r="M123" s="46">
        <v>18300</v>
      </c>
      <c r="N123" s="46"/>
      <c r="O123" s="46"/>
      <c r="P123" s="46"/>
      <c r="Q123" s="46"/>
      <c r="R123" s="45">
        <v>1</v>
      </c>
      <c r="S123" s="46">
        <v>18300</v>
      </c>
      <c r="T123" s="45" t="s">
        <v>34</v>
      </c>
      <c r="U123" s="46">
        <v>1830000</v>
      </c>
      <c r="AC123" s="47"/>
      <c r="AD123" s="47"/>
      <c r="AK123" s="47"/>
      <c r="AM123" s="91"/>
      <c r="AN123" s="47">
        <v>1830000</v>
      </c>
      <c r="AQ123" s="47">
        <f t="shared" si="3"/>
        <v>1830000</v>
      </c>
      <c r="AS123" s="44" t="s">
        <v>429</v>
      </c>
      <c r="AT123" s="44">
        <f t="shared" si="2"/>
        <v>0</v>
      </c>
      <c r="AU123" s="83" t="s">
        <v>429</v>
      </c>
      <c r="AV123" s="44" t="s">
        <v>234</v>
      </c>
      <c r="AW123" s="44" t="s">
        <v>28</v>
      </c>
      <c r="AX123" s="44" t="s">
        <v>35</v>
      </c>
      <c r="BA123" s="44" t="s">
        <v>294</v>
      </c>
      <c r="BB123" s="44" t="s">
        <v>295</v>
      </c>
      <c r="BC123" s="44" t="s">
        <v>293</v>
      </c>
      <c r="BE123" s="48" t="s">
        <v>35</v>
      </c>
      <c r="BF123" s="44" t="s">
        <v>672</v>
      </c>
      <c r="BO123" s="49"/>
      <c r="BS123" s="50"/>
    </row>
    <row r="124" spans="2:71" s="44" customFormat="1" ht="17.25" customHeight="1">
      <c r="B124" s="101"/>
      <c r="C124" s="44">
        <v>113</v>
      </c>
      <c r="D124" s="44">
        <v>5915</v>
      </c>
      <c r="E124" s="44" t="s">
        <v>103</v>
      </c>
      <c r="F124" s="44" t="s">
        <v>633</v>
      </c>
      <c r="G124" s="44">
        <v>77</v>
      </c>
      <c r="H124" s="44" t="s">
        <v>258</v>
      </c>
      <c r="I124" s="83" t="s">
        <v>280</v>
      </c>
      <c r="J124" s="44" t="s">
        <v>167</v>
      </c>
      <c r="K124" s="44" t="s">
        <v>30</v>
      </c>
      <c r="L124" s="45" t="s">
        <v>182</v>
      </c>
      <c r="M124" s="46">
        <v>12547</v>
      </c>
      <c r="N124" s="46"/>
      <c r="O124" s="46"/>
      <c r="P124" s="46"/>
      <c r="Q124" s="46"/>
      <c r="R124" s="45">
        <v>1</v>
      </c>
      <c r="S124" s="46">
        <v>12547</v>
      </c>
      <c r="T124" s="45" t="s">
        <v>34</v>
      </c>
      <c r="U124" s="46">
        <v>1254700</v>
      </c>
      <c r="AC124" s="47"/>
      <c r="AD124" s="47"/>
      <c r="AK124" s="47"/>
      <c r="AM124" s="91"/>
      <c r="AN124" s="47">
        <v>1254700</v>
      </c>
      <c r="AQ124" s="47">
        <f t="shared" si="3"/>
        <v>1254700</v>
      </c>
      <c r="AS124" s="44" t="s">
        <v>285</v>
      </c>
      <c r="AT124" s="44">
        <f t="shared" si="2"/>
        <v>0</v>
      </c>
      <c r="AU124" s="83" t="s">
        <v>285</v>
      </c>
      <c r="AV124" s="44" t="s">
        <v>234</v>
      </c>
      <c r="AW124" s="44" t="s">
        <v>28</v>
      </c>
      <c r="AX124" s="44" t="s">
        <v>35</v>
      </c>
      <c r="BA124" s="44" t="s">
        <v>296</v>
      </c>
      <c r="BB124" s="44" t="s">
        <v>295</v>
      </c>
      <c r="BC124" s="44" t="s">
        <v>293</v>
      </c>
      <c r="BE124" s="48" t="s">
        <v>35</v>
      </c>
      <c r="BF124" s="44" t="s">
        <v>673</v>
      </c>
      <c r="BO124" s="49"/>
      <c r="BS124" s="50"/>
    </row>
    <row r="125" spans="2:71" s="44" customFormat="1" ht="17.25" customHeight="1">
      <c r="B125" s="101"/>
      <c r="C125" s="44">
        <v>114</v>
      </c>
      <c r="D125" s="44">
        <v>5916</v>
      </c>
      <c r="E125" s="44" t="s">
        <v>103</v>
      </c>
      <c r="F125" s="44" t="s">
        <v>634</v>
      </c>
      <c r="G125" s="44">
        <v>78</v>
      </c>
      <c r="H125" s="44" t="s">
        <v>259</v>
      </c>
      <c r="I125" s="83" t="s">
        <v>280</v>
      </c>
      <c r="J125" s="44" t="s">
        <v>166</v>
      </c>
      <c r="K125" s="44" t="s">
        <v>140</v>
      </c>
      <c r="L125" s="45" t="s">
        <v>150</v>
      </c>
      <c r="M125" s="46">
        <v>12313</v>
      </c>
      <c r="N125" s="46"/>
      <c r="O125" s="46"/>
      <c r="P125" s="46"/>
      <c r="Q125" s="46"/>
      <c r="R125" s="45">
        <v>1</v>
      </c>
      <c r="S125" s="46">
        <v>12313</v>
      </c>
      <c r="T125" s="45" t="s">
        <v>207</v>
      </c>
      <c r="U125" s="46">
        <v>923475</v>
      </c>
      <c r="AC125" s="47"/>
      <c r="AD125" s="47"/>
      <c r="AK125" s="47"/>
      <c r="AM125" s="91"/>
      <c r="AN125" s="47">
        <v>923475</v>
      </c>
      <c r="AQ125" s="47">
        <f t="shared" si="3"/>
        <v>923475</v>
      </c>
      <c r="AS125" s="44" t="s">
        <v>285</v>
      </c>
      <c r="AT125" s="44">
        <f t="shared" si="2"/>
        <v>0</v>
      </c>
      <c r="AU125" s="83" t="s">
        <v>285</v>
      </c>
      <c r="AV125" s="44" t="s">
        <v>234</v>
      </c>
      <c r="AW125" s="44" t="s">
        <v>28</v>
      </c>
      <c r="AX125" s="44" t="s">
        <v>35</v>
      </c>
      <c r="BA125" s="44" t="s">
        <v>296</v>
      </c>
      <c r="BB125" s="44" t="s">
        <v>295</v>
      </c>
      <c r="BC125" s="44" t="s">
        <v>293</v>
      </c>
      <c r="BE125" s="48" t="s">
        <v>35</v>
      </c>
      <c r="BF125" s="44" t="s">
        <v>309</v>
      </c>
      <c r="BO125" s="49"/>
      <c r="BS125" s="50"/>
    </row>
    <row r="126" spans="2:71" s="44" customFormat="1" ht="17.25" customHeight="1">
      <c r="B126" s="101"/>
      <c r="C126" s="44">
        <v>115</v>
      </c>
      <c r="D126" s="44">
        <v>5917</v>
      </c>
      <c r="E126" s="44" t="s">
        <v>103</v>
      </c>
      <c r="F126" s="44" t="s">
        <v>635</v>
      </c>
      <c r="G126" s="44">
        <v>74</v>
      </c>
      <c r="H126" s="44" t="s">
        <v>260</v>
      </c>
      <c r="I126" s="83" t="s">
        <v>280</v>
      </c>
      <c r="J126" s="44" t="s">
        <v>203</v>
      </c>
      <c r="K126" s="44" t="s">
        <v>140</v>
      </c>
      <c r="L126" s="45" t="s">
        <v>162</v>
      </c>
      <c r="M126" s="46">
        <v>28326</v>
      </c>
      <c r="N126" s="46"/>
      <c r="O126" s="46"/>
      <c r="P126" s="46"/>
      <c r="Q126" s="46"/>
      <c r="R126" s="45">
        <v>1</v>
      </c>
      <c r="S126" s="46">
        <v>28326</v>
      </c>
      <c r="T126" s="45" t="s">
        <v>34</v>
      </c>
      <c r="U126" s="46">
        <v>2832600</v>
      </c>
      <c r="AC126" s="47"/>
      <c r="AD126" s="47"/>
      <c r="AK126" s="47"/>
      <c r="AM126" s="91"/>
      <c r="AN126" s="47">
        <v>2832600</v>
      </c>
      <c r="AQ126" s="47">
        <f t="shared" si="3"/>
        <v>2832600</v>
      </c>
      <c r="AS126" s="44" t="s">
        <v>429</v>
      </c>
      <c r="AT126" s="44">
        <f t="shared" si="2"/>
        <v>0</v>
      </c>
      <c r="AU126" s="83" t="s">
        <v>429</v>
      </c>
      <c r="AV126" s="44" t="s">
        <v>234</v>
      </c>
      <c r="AW126" s="44" t="s">
        <v>28</v>
      </c>
      <c r="AX126" s="44" t="s">
        <v>35</v>
      </c>
      <c r="BA126" s="44" t="s">
        <v>294</v>
      </c>
      <c r="BB126" s="44" t="s">
        <v>295</v>
      </c>
      <c r="BC126" s="44" t="s">
        <v>293</v>
      </c>
      <c r="BE126" s="48" t="s">
        <v>35</v>
      </c>
      <c r="BF126" s="44" t="s">
        <v>463</v>
      </c>
      <c r="BO126" s="49"/>
      <c r="BS126" s="50"/>
    </row>
    <row r="127" spans="2:71" s="44" customFormat="1" ht="17.25" customHeight="1">
      <c r="B127" s="101"/>
      <c r="C127" s="44">
        <v>116</v>
      </c>
      <c r="D127" s="44">
        <v>5918</v>
      </c>
      <c r="E127" s="44" t="s">
        <v>103</v>
      </c>
      <c r="F127" s="44" t="s">
        <v>636</v>
      </c>
      <c r="G127" s="44">
        <v>75</v>
      </c>
      <c r="H127" s="44" t="s">
        <v>261</v>
      </c>
      <c r="I127" s="83" t="s">
        <v>280</v>
      </c>
      <c r="J127" s="44" t="s">
        <v>150</v>
      </c>
      <c r="K127" s="44" t="s">
        <v>30</v>
      </c>
      <c r="L127" s="45" t="s">
        <v>192</v>
      </c>
      <c r="M127" s="46">
        <v>5357</v>
      </c>
      <c r="N127" s="46"/>
      <c r="O127" s="46"/>
      <c r="P127" s="46"/>
      <c r="Q127" s="46"/>
      <c r="R127" s="45">
        <v>1</v>
      </c>
      <c r="S127" s="46">
        <v>5357</v>
      </c>
      <c r="T127" s="45" t="s">
        <v>238</v>
      </c>
      <c r="U127" s="46">
        <v>1339250</v>
      </c>
      <c r="AC127" s="47"/>
      <c r="AD127" s="47"/>
      <c r="AK127" s="47"/>
      <c r="AM127" s="91"/>
      <c r="AN127" s="47">
        <v>1339250</v>
      </c>
      <c r="AQ127" s="47">
        <f t="shared" si="3"/>
        <v>1339250</v>
      </c>
      <c r="AS127" s="44" t="s">
        <v>285</v>
      </c>
      <c r="AT127" s="44">
        <f t="shared" si="2"/>
        <v>0</v>
      </c>
      <c r="AU127" s="83" t="s">
        <v>285</v>
      </c>
      <c r="AV127" s="44" t="s">
        <v>234</v>
      </c>
      <c r="AW127" s="44" t="s">
        <v>28</v>
      </c>
      <c r="AX127" s="44" t="s">
        <v>35</v>
      </c>
      <c r="BA127" s="44" t="s">
        <v>296</v>
      </c>
      <c r="BB127" s="44" t="s">
        <v>295</v>
      </c>
      <c r="BC127" s="44" t="s">
        <v>293</v>
      </c>
      <c r="BE127" s="48" t="s">
        <v>35</v>
      </c>
      <c r="BF127" s="44" t="s">
        <v>307</v>
      </c>
      <c r="BO127" s="49"/>
      <c r="BS127" s="50"/>
    </row>
    <row r="128" spans="2:71" s="44" customFormat="1" ht="17.25" customHeight="1">
      <c r="B128" s="101"/>
      <c r="C128" s="44">
        <v>117</v>
      </c>
      <c r="D128" s="44">
        <v>5919</v>
      </c>
      <c r="E128" s="44" t="s">
        <v>103</v>
      </c>
      <c r="F128" s="44" t="s">
        <v>637</v>
      </c>
      <c r="G128" s="44">
        <v>82</v>
      </c>
      <c r="H128" s="44" t="s">
        <v>262</v>
      </c>
      <c r="I128" s="83" t="s">
        <v>280</v>
      </c>
      <c r="J128" s="44" t="s">
        <v>177</v>
      </c>
      <c r="K128" s="44" t="s">
        <v>30</v>
      </c>
      <c r="L128" s="45" t="s">
        <v>203</v>
      </c>
      <c r="M128" s="46">
        <v>16970</v>
      </c>
      <c r="N128" s="46"/>
      <c r="O128" s="46"/>
      <c r="P128" s="46"/>
      <c r="Q128" s="46"/>
      <c r="R128" s="45">
        <v>1</v>
      </c>
      <c r="S128" s="46">
        <v>16970</v>
      </c>
      <c r="T128" s="45" t="s">
        <v>207</v>
      </c>
      <c r="U128" s="46">
        <v>1272750</v>
      </c>
      <c r="AC128" s="47"/>
      <c r="AD128" s="47"/>
      <c r="AK128" s="47"/>
      <c r="AM128" s="91"/>
      <c r="AN128" s="47">
        <v>1272750</v>
      </c>
      <c r="AQ128" s="47">
        <f t="shared" si="3"/>
        <v>1272750</v>
      </c>
      <c r="AS128" s="44" t="s">
        <v>285</v>
      </c>
      <c r="AT128" s="44">
        <f t="shared" si="2"/>
        <v>0</v>
      </c>
      <c r="AU128" s="83" t="s">
        <v>285</v>
      </c>
      <c r="AV128" s="44" t="s">
        <v>234</v>
      </c>
      <c r="AW128" s="44" t="s">
        <v>28</v>
      </c>
      <c r="AX128" s="44" t="s">
        <v>35</v>
      </c>
      <c r="BA128" s="44" t="s">
        <v>296</v>
      </c>
      <c r="BB128" s="44" t="s">
        <v>295</v>
      </c>
      <c r="BC128" s="44" t="s">
        <v>293</v>
      </c>
      <c r="BE128" s="48" t="s">
        <v>35</v>
      </c>
      <c r="BF128" s="44" t="s">
        <v>660</v>
      </c>
      <c r="BO128" s="49"/>
      <c r="BS128" s="50"/>
    </row>
    <row r="129" spans="2:71" s="44" customFormat="1" ht="17.25" customHeight="1">
      <c r="B129" s="101"/>
      <c r="C129" s="44">
        <v>118</v>
      </c>
      <c r="D129" s="44">
        <v>5920</v>
      </c>
      <c r="E129" s="44" t="s">
        <v>103</v>
      </c>
      <c r="F129" s="44" t="s">
        <v>638</v>
      </c>
      <c r="G129" s="44">
        <v>83</v>
      </c>
      <c r="H129" s="44" t="s">
        <v>263</v>
      </c>
      <c r="I129" s="83" t="s">
        <v>280</v>
      </c>
      <c r="J129" s="44" t="s">
        <v>162</v>
      </c>
      <c r="K129" s="44" t="s">
        <v>30</v>
      </c>
      <c r="L129" s="45" t="s">
        <v>225</v>
      </c>
      <c r="M129" s="46">
        <v>10593</v>
      </c>
      <c r="N129" s="46"/>
      <c r="O129" s="46"/>
      <c r="P129" s="46"/>
      <c r="Q129" s="46"/>
      <c r="R129" s="45">
        <v>1</v>
      </c>
      <c r="S129" s="46">
        <v>10593</v>
      </c>
      <c r="T129" s="45" t="s">
        <v>34</v>
      </c>
      <c r="U129" s="46">
        <v>1059300</v>
      </c>
      <c r="AC129" s="47"/>
      <c r="AD129" s="47"/>
      <c r="AK129" s="47"/>
      <c r="AM129" s="91"/>
      <c r="AN129" s="47">
        <v>1059300</v>
      </c>
      <c r="AQ129" s="47">
        <f t="shared" si="3"/>
        <v>1059300</v>
      </c>
      <c r="AS129" s="44" t="s">
        <v>285</v>
      </c>
      <c r="AT129" s="44">
        <f t="shared" si="2"/>
        <v>0</v>
      </c>
      <c r="AU129" s="83" t="s">
        <v>285</v>
      </c>
      <c r="AV129" s="44" t="s">
        <v>234</v>
      </c>
      <c r="AW129" s="44" t="s">
        <v>28</v>
      </c>
      <c r="AX129" s="44" t="s">
        <v>35</v>
      </c>
      <c r="BA129" s="44" t="s">
        <v>296</v>
      </c>
      <c r="BB129" s="44" t="s">
        <v>295</v>
      </c>
      <c r="BC129" s="44" t="s">
        <v>293</v>
      </c>
      <c r="BE129" s="48" t="s">
        <v>35</v>
      </c>
      <c r="BF129" s="44" t="s">
        <v>666</v>
      </c>
      <c r="BO129" s="49"/>
      <c r="BS129" s="50"/>
    </row>
    <row r="130" spans="2:71" s="44" customFormat="1" ht="17.25" customHeight="1">
      <c r="B130" s="101"/>
      <c r="C130" s="44">
        <v>119</v>
      </c>
      <c r="D130" s="44">
        <v>5921</v>
      </c>
      <c r="E130" s="44" t="s">
        <v>103</v>
      </c>
      <c r="F130" s="44" t="s">
        <v>639</v>
      </c>
      <c r="G130" s="44">
        <v>84</v>
      </c>
      <c r="H130" s="44" t="s">
        <v>264</v>
      </c>
      <c r="I130" s="83" t="s">
        <v>280</v>
      </c>
      <c r="J130" s="44" t="s">
        <v>168</v>
      </c>
      <c r="K130" s="44" t="s">
        <v>30</v>
      </c>
      <c r="L130" s="45" t="s">
        <v>163</v>
      </c>
      <c r="M130" s="46">
        <v>12927</v>
      </c>
      <c r="N130" s="46"/>
      <c r="O130" s="46"/>
      <c r="P130" s="46"/>
      <c r="Q130" s="46"/>
      <c r="R130" s="45">
        <v>1</v>
      </c>
      <c r="S130" s="46">
        <v>12927</v>
      </c>
      <c r="T130" s="45" t="s">
        <v>34</v>
      </c>
      <c r="U130" s="46">
        <v>1292700</v>
      </c>
      <c r="AC130" s="47"/>
      <c r="AD130" s="47"/>
      <c r="AK130" s="47"/>
      <c r="AM130" s="91"/>
      <c r="AN130" s="47">
        <v>1292700</v>
      </c>
      <c r="AQ130" s="47">
        <f t="shared" si="3"/>
        <v>1292700</v>
      </c>
      <c r="AS130" s="44" t="s">
        <v>285</v>
      </c>
      <c r="AT130" s="44">
        <f t="shared" si="2"/>
        <v>0</v>
      </c>
      <c r="AU130" s="83" t="s">
        <v>285</v>
      </c>
      <c r="AV130" s="44" t="s">
        <v>234</v>
      </c>
      <c r="AW130" s="44" t="s">
        <v>28</v>
      </c>
      <c r="AX130" s="44" t="s">
        <v>35</v>
      </c>
      <c r="BA130" s="44" t="s">
        <v>296</v>
      </c>
      <c r="BB130" s="44" t="s">
        <v>295</v>
      </c>
      <c r="BC130" s="44" t="s">
        <v>293</v>
      </c>
      <c r="BE130" s="48" t="s">
        <v>35</v>
      </c>
      <c r="BF130" s="44" t="s">
        <v>662</v>
      </c>
      <c r="BO130" s="49"/>
      <c r="BS130" s="50"/>
    </row>
    <row r="131" spans="2:71" s="44" customFormat="1" ht="17.25" customHeight="1">
      <c r="B131" s="101"/>
      <c r="C131" s="44">
        <v>120</v>
      </c>
      <c r="D131" s="44">
        <v>5922</v>
      </c>
      <c r="E131" s="44" t="s">
        <v>103</v>
      </c>
      <c r="F131" s="44" t="s">
        <v>640</v>
      </c>
      <c r="G131" s="44">
        <v>70</v>
      </c>
      <c r="H131" s="44" t="s">
        <v>265</v>
      </c>
      <c r="I131" s="83" t="s">
        <v>280</v>
      </c>
      <c r="J131" s="44" t="s">
        <v>148</v>
      </c>
      <c r="K131" s="44" t="s">
        <v>281</v>
      </c>
      <c r="L131" s="45" t="s">
        <v>191</v>
      </c>
      <c r="M131" s="46">
        <v>4456</v>
      </c>
      <c r="N131" s="46"/>
      <c r="O131" s="46"/>
      <c r="P131" s="46"/>
      <c r="Q131" s="46"/>
      <c r="R131" s="45">
        <v>1</v>
      </c>
      <c r="S131" s="46">
        <v>4456</v>
      </c>
      <c r="T131" s="45" t="s">
        <v>236</v>
      </c>
      <c r="U131" s="46">
        <v>779800</v>
      </c>
      <c r="AC131" s="47"/>
      <c r="AD131" s="47"/>
      <c r="AK131" s="47"/>
      <c r="AM131" s="91"/>
      <c r="AN131" s="47">
        <v>779800</v>
      </c>
      <c r="AQ131" s="47">
        <f t="shared" si="3"/>
        <v>779800</v>
      </c>
      <c r="AS131" s="44" t="s">
        <v>285</v>
      </c>
      <c r="AT131" s="44">
        <f t="shared" ref="AT131:AT194" si="4">(AQ131*AR131)/100</f>
        <v>0</v>
      </c>
      <c r="AU131" s="83" t="s">
        <v>285</v>
      </c>
      <c r="AV131" s="44" t="s">
        <v>234</v>
      </c>
      <c r="AW131" s="44" t="s">
        <v>28</v>
      </c>
      <c r="AX131" s="44" t="s">
        <v>35</v>
      </c>
      <c r="BA131" s="44" t="s">
        <v>296</v>
      </c>
      <c r="BB131" s="44" t="s">
        <v>295</v>
      </c>
      <c r="BC131" s="44" t="s">
        <v>293</v>
      </c>
      <c r="BE131" s="48" t="s">
        <v>35</v>
      </c>
      <c r="BF131" s="44" t="s">
        <v>674</v>
      </c>
      <c r="BO131" s="49"/>
      <c r="BS131" s="50"/>
    </row>
    <row r="132" spans="2:71" s="44" customFormat="1" ht="17.25" customHeight="1">
      <c r="B132" s="101"/>
      <c r="C132" s="44">
        <v>121</v>
      </c>
      <c r="D132" s="44">
        <v>5923</v>
      </c>
      <c r="E132" s="44" t="s">
        <v>103</v>
      </c>
      <c r="F132" s="44" t="s">
        <v>641</v>
      </c>
      <c r="G132" s="44">
        <v>69</v>
      </c>
      <c r="H132" s="44" t="s">
        <v>266</v>
      </c>
      <c r="I132" s="83" t="s">
        <v>280</v>
      </c>
      <c r="J132" s="44" t="s">
        <v>163</v>
      </c>
      <c r="K132" s="44" t="s">
        <v>281</v>
      </c>
      <c r="L132" s="45" t="s">
        <v>148</v>
      </c>
      <c r="M132" s="46">
        <v>10811</v>
      </c>
      <c r="N132" s="46"/>
      <c r="O132" s="46"/>
      <c r="P132" s="46"/>
      <c r="Q132" s="46"/>
      <c r="R132" s="45">
        <v>1</v>
      </c>
      <c r="S132" s="46">
        <v>10811</v>
      </c>
      <c r="T132" s="45" t="s">
        <v>232</v>
      </c>
      <c r="U132" s="46">
        <v>1351375</v>
      </c>
      <c r="AC132" s="47"/>
      <c r="AD132" s="47"/>
      <c r="AK132" s="47"/>
      <c r="AM132" s="91"/>
      <c r="AN132" s="47">
        <v>1351375</v>
      </c>
      <c r="AQ132" s="47">
        <f t="shared" si="3"/>
        <v>1351375</v>
      </c>
      <c r="AS132" s="44" t="s">
        <v>285</v>
      </c>
      <c r="AT132" s="44">
        <f t="shared" si="4"/>
        <v>0</v>
      </c>
      <c r="AU132" s="83" t="s">
        <v>285</v>
      </c>
      <c r="AV132" s="44" t="s">
        <v>234</v>
      </c>
      <c r="AW132" s="44" t="s">
        <v>28</v>
      </c>
      <c r="AX132" s="44" t="s">
        <v>35</v>
      </c>
      <c r="BA132" s="44" t="s">
        <v>296</v>
      </c>
      <c r="BB132" s="44" t="s">
        <v>295</v>
      </c>
      <c r="BC132" s="44" t="s">
        <v>293</v>
      </c>
      <c r="BE132" s="48" t="s">
        <v>35</v>
      </c>
      <c r="BF132" s="44" t="s">
        <v>393</v>
      </c>
      <c r="BO132" s="49"/>
      <c r="BS132" s="50"/>
    </row>
    <row r="133" spans="2:71" s="44" customFormat="1" ht="17.25" customHeight="1">
      <c r="B133" s="101"/>
      <c r="C133" s="44">
        <v>122</v>
      </c>
      <c r="D133" s="44">
        <v>5924</v>
      </c>
      <c r="E133" s="44" t="s">
        <v>103</v>
      </c>
      <c r="F133" s="44" t="s">
        <v>642</v>
      </c>
      <c r="G133" s="44">
        <v>65</v>
      </c>
      <c r="H133" s="44" t="s">
        <v>267</v>
      </c>
      <c r="I133" s="83" t="s">
        <v>280</v>
      </c>
      <c r="J133" s="44" t="s">
        <v>170</v>
      </c>
      <c r="K133" s="44" t="s">
        <v>28</v>
      </c>
      <c r="L133" s="45" t="s">
        <v>227</v>
      </c>
      <c r="M133" s="46">
        <v>13895</v>
      </c>
      <c r="N133" s="46"/>
      <c r="O133" s="46"/>
      <c r="P133" s="46"/>
      <c r="Q133" s="46"/>
      <c r="R133" s="45">
        <v>1</v>
      </c>
      <c r="S133" s="46">
        <v>13895</v>
      </c>
      <c r="T133" s="45" t="s">
        <v>207</v>
      </c>
      <c r="U133" s="46">
        <v>1042125</v>
      </c>
      <c r="AC133" s="47"/>
      <c r="AD133" s="47"/>
      <c r="AK133" s="47"/>
      <c r="AM133" s="91"/>
      <c r="AN133" s="47">
        <v>1042125</v>
      </c>
      <c r="AQ133" s="47">
        <f t="shared" si="3"/>
        <v>1042125</v>
      </c>
      <c r="AS133" s="44" t="s">
        <v>285</v>
      </c>
      <c r="AT133" s="44">
        <f t="shared" si="4"/>
        <v>0</v>
      </c>
      <c r="AU133" s="83" t="s">
        <v>285</v>
      </c>
      <c r="AV133" s="44" t="s">
        <v>234</v>
      </c>
      <c r="AW133" s="44" t="s">
        <v>28</v>
      </c>
      <c r="AX133" s="44" t="s">
        <v>35</v>
      </c>
      <c r="BA133" s="44" t="s">
        <v>296</v>
      </c>
      <c r="BB133" s="44" t="s">
        <v>295</v>
      </c>
      <c r="BC133" s="44" t="s">
        <v>293</v>
      </c>
      <c r="BE133" s="48" t="s">
        <v>35</v>
      </c>
      <c r="BF133" s="44" t="s">
        <v>675</v>
      </c>
      <c r="BO133" s="49"/>
      <c r="BS133" s="50"/>
    </row>
    <row r="134" spans="2:71" s="44" customFormat="1" ht="17.25" customHeight="1">
      <c r="B134" s="101"/>
      <c r="C134" s="44">
        <v>123</v>
      </c>
      <c r="D134" s="44">
        <v>5925</v>
      </c>
      <c r="E134" s="44" t="s">
        <v>103</v>
      </c>
      <c r="F134" s="44" t="s">
        <v>643</v>
      </c>
      <c r="G134" s="44">
        <v>58</v>
      </c>
      <c r="H134" s="44" t="s">
        <v>359</v>
      </c>
      <c r="I134" s="83" t="s">
        <v>280</v>
      </c>
      <c r="J134" s="44" t="s">
        <v>144</v>
      </c>
      <c r="K134" s="44" t="s">
        <v>28</v>
      </c>
      <c r="L134" s="45" t="s">
        <v>185</v>
      </c>
      <c r="M134" s="46">
        <v>3050</v>
      </c>
      <c r="N134" s="46"/>
      <c r="O134" s="46"/>
      <c r="P134" s="46"/>
      <c r="Q134" s="46"/>
      <c r="R134" s="45">
        <v>1</v>
      </c>
      <c r="S134" s="46">
        <v>3050</v>
      </c>
      <c r="T134" s="45" t="s">
        <v>207</v>
      </c>
      <c r="U134" s="46">
        <v>228750</v>
      </c>
      <c r="AC134" s="47"/>
      <c r="AD134" s="47"/>
      <c r="AK134" s="47"/>
      <c r="AM134" s="91"/>
      <c r="AN134" s="47">
        <v>228750</v>
      </c>
      <c r="AQ134" s="47">
        <f t="shared" si="3"/>
        <v>228750</v>
      </c>
      <c r="AS134" s="44" t="s">
        <v>429</v>
      </c>
      <c r="AT134" s="44">
        <f t="shared" si="4"/>
        <v>0</v>
      </c>
      <c r="AU134" s="83" t="s">
        <v>429</v>
      </c>
      <c r="AV134" s="44" t="s">
        <v>234</v>
      </c>
      <c r="AW134" s="44" t="s">
        <v>28</v>
      </c>
      <c r="AX134" s="44" t="s">
        <v>35</v>
      </c>
      <c r="BA134" s="44" t="s">
        <v>294</v>
      </c>
      <c r="BB134" s="44" t="s">
        <v>295</v>
      </c>
      <c r="BC134" s="44" t="s">
        <v>293</v>
      </c>
      <c r="BE134" s="48" t="s">
        <v>35</v>
      </c>
      <c r="BF134" s="44" t="s">
        <v>545</v>
      </c>
      <c r="BO134" s="49"/>
      <c r="BS134" s="50"/>
    </row>
    <row r="135" spans="2:71" s="44" customFormat="1" ht="17.25" customHeight="1">
      <c r="B135" s="101"/>
      <c r="C135" s="44">
        <v>124</v>
      </c>
      <c r="D135" s="44">
        <v>5926</v>
      </c>
      <c r="E135" s="44" t="s">
        <v>103</v>
      </c>
      <c r="F135" s="44" t="s">
        <v>644</v>
      </c>
      <c r="G135" s="44">
        <v>59</v>
      </c>
      <c r="H135" s="44" t="s">
        <v>113</v>
      </c>
      <c r="I135" s="83" t="s">
        <v>280</v>
      </c>
      <c r="J135" s="44" t="s">
        <v>207</v>
      </c>
      <c r="K135" s="44" t="s">
        <v>281</v>
      </c>
      <c r="L135" s="45" t="s">
        <v>281</v>
      </c>
      <c r="M135" s="46">
        <v>30000</v>
      </c>
      <c r="N135" s="46"/>
      <c r="O135" s="46"/>
      <c r="P135" s="46"/>
      <c r="Q135" s="46"/>
      <c r="R135" s="45">
        <v>1</v>
      </c>
      <c r="S135" s="46">
        <v>30000</v>
      </c>
      <c r="T135" s="45" t="s">
        <v>207</v>
      </c>
      <c r="U135" s="46">
        <v>2250000</v>
      </c>
      <c r="AC135" s="47"/>
      <c r="AD135" s="47"/>
      <c r="AK135" s="47"/>
      <c r="AM135" s="91"/>
      <c r="AN135" s="47">
        <v>2250000</v>
      </c>
      <c r="AQ135" s="47">
        <f t="shared" si="3"/>
        <v>2250000</v>
      </c>
      <c r="AS135" s="44" t="s">
        <v>429</v>
      </c>
      <c r="AT135" s="44">
        <f t="shared" si="4"/>
        <v>0</v>
      </c>
      <c r="AU135" s="83" t="s">
        <v>429</v>
      </c>
      <c r="AV135" s="44" t="s">
        <v>234</v>
      </c>
      <c r="AW135" s="44" t="s">
        <v>28</v>
      </c>
      <c r="AX135" s="44" t="s">
        <v>35</v>
      </c>
      <c r="BA135" s="44" t="s">
        <v>294</v>
      </c>
      <c r="BB135" s="44" t="s">
        <v>295</v>
      </c>
      <c r="BC135" s="44" t="s">
        <v>293</v>
      </c>
      <c r="BE135" s="48" t="s">
        <v>35</v>
      </c>
      <c r="BF135" s="44" t="s">
        <v>676</v>
      </c>
      <c r="BO135" s="49"/>
      <c r="BS135" s="50"/>
    </row>
    <row r="136" spans="2:71" s="44" customFormat="1" ht="17.25" customHeight="1">
      <c r="B136" s="101"/>
      <c r="C136" s="44">
        <v>125</v>
      </c>
      <c r="D136" s="44">
        <v>5927</v>
      </c>
      <c r="E136" s="44" t="s">
        <v>103</v>
      </c>
      <c r="F136" s="44" t="s">
        <v>645</v>
      </c>
      <c r="G136" s="44">
        <v>61</v>
      </c>
      <c r="H136" s="44" t="s">
        <v>360</v>
      </c>
      <c r="I136" s="83" t="s">
        <v>280</v>
      </c>
      <c r="J136" s="44" t="s">
        <v>30</v>
      </c>
      <c r="K136" s="44" t="s">
        <v>281</v>
      </c>
      <c r="L136" s="45" t="s">
        <v>145</v>
      </c>
      <c r="M136" s="46">
        <v>408</v>
      </c>
      <c r="N136" s="46"/>
      <c r="O136" s="46"/>
      <c r="P136" s="46"/>
      <c r="Q136" s="46"/>
      <c r="R136" s="45">
        <v>1</v>
      </c>
      <c r="S136" s="46">
        <v>408</v>
      </c>
      <c r="T136" s="45" t="s">
        <v>207</v>
      </c>
      <c r="U136" s="46">
        <v>30600</v>
      </c>
      <c r="AC136" s="47"/>
      <c r="AD136" s="47"/>
      <c r="AK136" s="47"/>
      <c r="AM136" s="91"/>
      <c r="AN136" s="47">
        <v>30600</v>
      </c>
      <c r="AQ136" s="47">
        <f t="shared" si="3"/>
        <v>30600</v>
      </c>
      <c r="AS136" s="44" t="s">
        <v>285</v>
      </c>
      <c r="AT136" s="44">
        <f t="shared" si="4"/>
        <v>0</v>
      </c>
      <c r="AU136" s="83" t="s">
        <v>285</v>
      </c>
      <c r="AV136" s="44" t="s">
        <v>234</v>
      </c>
      <c r="AW136" s="44" t="s">
        <v>28</v>
      </c>
      <c r="AX136" s="44" t="s">
        <v>35</v>
      </c>
      <c r="BA136" s="44" t="s">
        <v>296</v>
      </c>
      <c r="BB136" s="44" t="s">
        <v>295</v>
      </c>
      <c r="BC136" s="44" t="s">
        <v>293</v>
      </c>
      <c r="BE136" s="48" t="s">
        <v>35</v>
      </c>
      <c r="BF136" s="44" t="s">
        <v>677</v>
      </c>
      <c r="BO136" s="49"/>
      <c r="BS136" s="50"/>
    </row>
    <row r="137" spans="2:71" s="44" customFormat="1" ht="17.25" customHeight="1">
      <c r="B137" s="101"/>
      <c r="C137" s="44">
        <v>126</v>
      </c>
      <c r="D137" s="44">
        <v>5928</v>
      </c>
      <c r="E137" s="44" t="s">
        <v>103</v>
      </c>
      <c r="F137" s="44" t="s">
        <v>646</v>
      </c>
      <c r="G137" s="44">
        <v>62</v>
      </c>
      <c r="H137" s="44" t="s">
        <v>114</v>
      </c>
      <c r="I137" s="83" t="s">
        <v>280</v>
      </c>
      <c r="J137" s="44" t="s">
        <v>147</v>
      </c>
      <c r="K137" s="44" t="s">
        <v>30</v>
      </c>
      <c r="L137" s="45" t="s">
        <v>281</v>
      </c>
      <c r="M137" s="46">
        <v>4100</v>
      </c>
      <c r="N137" s="46"/>
      <c r="O137" s="46"/>
      <c r="P137" s="46"/>
      <c r="Q137" s="46"/>
      <c r="R137" s="45">
        <v>1</v>
      </c>
      <c r="S137" s="46">
        <v>4100</v>
      </c>
      <c r="T137" s="45" t="s">
        <v>232</v>
      </c>
      <c r="U137" s="46">
        <v>512500</v>
      </c>
      <c r="AC137" s="47"/>
      <c r="AD137" s="47"/>
      <c r="AK137" s="47"/>
      <c r="AM137" s="91"/>
      <c r="AN137" s="47">
        <v>512500</v>
      </c>
      <c r="AQ137" s="47">
        <f t="shared" si="3"/>
        <v>512500</v>
      </c>
      <c r="AS137" s="44" t="s">
        <v>678</v>
      </c>
      <c r="AT137" s="44">
        <f t="shared" si="4"/>
        <v>0</v>
      </c>
      <c r="AU137" s="83" t="s">
        <v>678</v>
      </c>
      <c r="AV137" s="44" t="s">
        <v>234</v>
      </c>
      <c r="AW137" s="44" t="s">
        <v>28</v>
      </c>
      <c r="AX137" s="44" t="s">
        <v>35</v>
      </c>
      <c r="BA137" s="44" t="s">
        <v>294</v>
      </c>
      <c r="BB137" s="44" t="s">
        <v>295</v>
      </c>
      <c r="BC137" s="44" t="s">
        <v>293</v>
      </c>
      <c r="BE137" s="48" t="s">
        <v>35</v>
      </c>
      <c r="BF137" s="44" t="s">
        <v>679</v>
      </c>
      <c r="BO137" s="49"/>
      <c r="BS137" s="50"/>
    </row>
    <row r="138" spans="2:71" s="44" customFormat="1" ht="17.25" customHeight="1">
      <c r="B138" s="101"/>
      <c r="C138" s="44">
        <v>127</v>
      </c>
      <c r="D138" s="44">
        <v>5929</v>
      </c>
      <c r="E138" s="44" t="s">
        <v>103</v>
      </c>
      <c r="F138" s="44" t="s">
        <v>647</v>
      </c>
      <c r="G138" s="44">
        <v>63</v>
      </c>
      <c r="H138" s="44" t="s">
        <v>115</v>
      </c>
      <c r="I138" s="83" t="s">
        <v>280</v>
      </c>
      <c r="J138" s="44" t="s">
        <v>147</v>
      </c>
      <c r="K138" s="44" t="s">
        <v>30</v>
      </c>
      <c r="L138" s="45" t="s">
        <v>203</v>
      </c>
      <c r="M138" s="46">
        <v>4170</v>
      </c>
      <c r="N138" s="46"/>
      <c r="O138" s="46"/>
      <c r="P138" s="46"/>
      <c r="Q138" s="46"/>
      <c r="R138" s="45">
        <v>1</v>
      </c>
      <c r="S138" s="46">
        <v>4170</v>
      </c>
      <c r="T138" s="45" t="s">
        <v>232</v>
      </c>
      <c r="U138" s="46">
        <v>521250</v>
      </c>
      <c r="AC138" s="47"/>
      <c r="AD138" s="47"/>
      <c r="AK138" s="47"/>
      <c r="AM138" s="91"/>
      <c r="AN138" s="47">
        <v>521250</v>
      </c>
      <c r="AQ138" s="47">
        <f t="shared" ref="AQ138:AQ201" si="5">AN138</f>
        <v>521250</v>
      </c>
      <c r="AS138" s="44" t="s">
        <v>285</v>
      </c>
      <c r="AT138" s="44">
        <f t="shared" si="4"/>
        <v>0</v>
      </c>
      <c r="AU138" s="83" t="s">
        <v>285</v>
      </c>
      <c r="AV138" s="44" t="s">
        <v>234</v>
      </c>
      <c r="AW138" s="44" t="s">
        <v>28</v>
      </c>
      <c r="AX138" s="44" t="s">
        <v>35</v>
      </c>
      <c r="BA138" s="44" t="s">
        <v>296</v>
      </c>
      <c r="BB138" s="44" t="s">
        <v>295</v>
      </c>
      <c r="BC138" s="44" t="s">
        <v>293</v>
      </c>
      <c r="BE138" s="48" t="s">
        <v>35</v>
      </c>
      <c r="BF138" s="44" t="s">
        <v>680</v>
      </c>
      <c r="BO138" s="49"/>
      <c r="BS138" s="50"/>
    </row>
    <row r="139" spans="2:71" s="44" customFormat="1" ht="17.25" customHeight="1">
      <c r="B139" s="101"/>
      <c r="C139" s="44">
        <v>128</v>
      </c>
      <c r="D139" s="44">
        <v>5930</v>
      </c>
      <c r="E139" s="44" t="s">
        <v>103</v>
      </c>
      <c r="F139" s="44" t="s">
        <v>648</v>
      </c>
      <c r="G139" s="44">
        <v>66</v>
      </c>
      <c r="H139" s="44" t="s">
        <v>116</v>
      </c>
      <c r="I139" s="83" t="s">
        <v>280</v>
      </c>
      <c r="J139" s="44" t="s">
        <v>205</v>
      </c>
      <c r="K139" s="44" t="s">
        <v>30</v>
      </c>
      <c r="L139" s="45" t="s">
        <v>203</v>
      </c>
      <c r="M139" s="46">
        <v>29370</v>
      </c>
      <c r="N139" s="46"/>
      <c r="O139" s="46"/>
      <c r="P139" s="46"/>
      <c r="Q139" s="46"/>
      <c r="R139" s="45">
        <v>1</v>
      </c>
      <c r="S139" s="46">
        <v>29370</v>
      </c>
      <c r="T139" s="45" t="s">
        <v>34</v>
      </c>
      <c r="U139" s="46">
        <v>2937000</v>
      </c>
      <c r="AC139" s="47"/>
      <c r="AD139" s="47"/>
      <c r="AK139" s="47"/>
      <c r="AM139" s="91"/>
      <c r="AN139" s="47">
        <v>2937000</v>
      </c>
      <c r="AQ139" s="47">
        <f t="shared" si="5"/>
        <v>2937000</v>
      </c>
      <c r="AS139" s="44" t="s">
        <v>429</v>
      </c>
      <c r="AT139" s="44">
        <f t="shared" si="4"/>
        <v>0</v>
      </c>
      <c r="AU139" s="83" t="s">
        <v>429</v>
      </c>
      <c r="AV139" s="44" t="s">
        <v>234</v>
      </c>
      <c r="AW139" s="44" t="s">
        <v>28</v>
      </c>
      <c r="AX139" s="44" t="s">
        <v>35</v>
      </c>
      <c r="BA139" s="44" t="s">
        <v>294</v>
      </c>
      <c r="BB139" s="44" t="s">
        <v>295</v>
      </c>
      <c r="BC139" s="44" t="s">
        <v>293</v>
      </c>
      <c r="BE139" s="48" t="s">
        <v>35</v>
      </c>
      <c r="BF139" s="44" t="s">
        <v>681</v>
      </c>
      <c r="BO139" s="49"/>
      <c r="BS139" s="50"/>
    </row>
    <row r="140" spans="2:71" s="44" customFormat="1" ht="17.25" customHeight="1">
      <c r="B140" s="101"/>
      <c r="C140" s="44">
        <v>129</v>
      </c>
      <c r="D140" s="44">
        <v>5931</v>
      </c>
      <c r="E140" s="44" t="s">
        <v>103</v>
      </c>
      <c r="F140" s="44" t="s">
        <v>649</v>
      </c>
      <c r="G140" s="44">
        <v>68</v>
      </c>
      <c r="H140" s="44" t="s">
        <v>361</v>
      </c>
      <c r="I140" s="83" t="s">
        <v>280</v>
      </c>
      <c r="J140" s="44" t="s">
        <v>183</v>
      </c>
      <c r="K140" s="44" t="s">
        <v>281</v>
      </c>
      <c r="L140" s="45" t="s">
        <v>162</v>
      </c>
      <c r="M140" s="46">
        <v>19226</v>
      </c>
      <c r="N140" s="46"/>
      <c r="O140" s="46"/>
      <c r="P140" s="46"/>
      <c r="Q140" s="46"/>
      <c r="R140" s="45">
        <v>1</v>
      </c>
      <c r="S140" s="46">
        <v>19226</v>
      </c>
      <c r="T140" s="45" t="s">
        <v>34</v>
      </c>
      <c r="U140" s="46">
        <v>1922600</v>
      </c>
      <c r="AC140" s="47"/>
      <c r="AD140" s="47"/>
      <c r="AK140" s="47"/>
      <c r="AM140" s="91"/>
      <c r="AN140" s="47">
        <v>1922600</v>
      </c>
      <c r="AQ140" s="47">
        <f t="shared" si="5"/>
        <v>1922600</v>
      </c>
      <c r="AS140" s="44" t="s">
        <v>285</v>
      </c>
      <c r="AT140" s="44">
        <f t="shared" si="4"/>
        <v>0</v>
      </c>
      <c r="AU140" s="83" t="s">
        <v>285</v>
      </c>
      <c r="AV140" s="44" t="s">
        <v>234</v>
      </c>
      <c r="AW140" s="44" t="s">
        <v>28</v>
      </c>
      <c r="AX140" s="44" t="s">
        <v>35</v>
      </c>
      <c r="BA140" s="44" t="s">
        <v>296</v>
      </c>
      <c r="BB140" s="44" t="s">
        <v>295</v>
      </c>
      <c r="BC140" s="44" t="s">
        <v>293</v>
      </c>
      <c r="BE140" s="48" t="s">
        <v>35</v>
      </c>
      <c r="BF140" s="44" t="s">
        <v>515</v>
      </c>
      <c r="BO140" s="49"/>
      <c r="BS140" s="50"/>
    </row>
    <row r="141" spans="2:71" s="44" customFormat="1" ht="17.25" customHeight="1">
      <c r="B141" s="101"/>
      <c r="C141" s="44">
        <v>130</v>
      </c>
      <c r="D141" s="44">
        <v>5932</v>
      </c>
      <c r="E141" s="44" t="s">
        <v>103</v>
      </c>
      <c r="F141" s="44" t="s">
        <v>650</v>
      </c>
      <c r="G141" s="44">
        <v>67</v>
      </c>
      <c r="H141" s="44" t="s">
        <v>117</v>
      </c>
      <c r="I141" s="83" t="s">
        <v>280</v>
      </c>
      <c r="J141" s="44" t="s">
        <v>181</v>
      </c>
      <c r="K141" s="44" t="s">
        <v>140</v>
      </c>
      <c r="L141" s="45" t="s">
        <v>281</v>
      </c>
      <c r="M141" s="46">
        <v>18700</v>
      </c>
      <c r="N141" s="46"/>
      <c r="O141" s="46"/>
      <c r="P141" s="46"/>
      <c r="Q141" s="46"/>
      <c r="R141" s="45">
        <v>1</v>
      </c>
      <c r="S141" s="46">
        <v>18700</v>
      </c>
      <c r="T141" s="45" t="s">
        <v>34</v>
      </c>
      <c r="U141" s="46">
        <v>1870000</v>
      </c>
      <c r="AC141" s="47"/>
      <c r="AD141" s="47"/>
      <c r="AK141" s="47"/>
      <c r="AM141" s="91"/>
      <c r="AN141" s="47">
        <v>1870000</v>
      </c>
      <c r="AQ141" s="47">
        <f t="shared" si="5"/>
        <v>1870000</v>
      </c>
      <c r="AS141" s="44" t="s">
        <v>285</v>
      </c>
      <c r="AT141" s="44">
        <f t="shared" si="4"/>
        <v>0</v>
      </c>
      <c r="AU141" s="83" t="s">
        <v>285</v>
      </c>
      <c r="AV141" s="44" t="s">
        <v>234</v>
      </c>
      <c r="AW141" s="44" t="s">
        <v>28</v>
      </c>
      <c r="AX141" s="44" t="s">
        <v>35</v>
      </c>
      <c r="BA141" s="44" t="s">
        <v>296</v>
      </c>
      <c r="BB141" s="44" t="s">
        <v>295</v>
      </c>
      <c r="BC141" s="44" t="s">
        <v>293</v>
      </c>
      <c r="BE141" s="48" t="s">
        <v>35</v>
      </c>
      <c r="BF141" s="44" t="s">
        <v>682</v>
      </c>
      <c r="BO141" s="49"/>
      <c r="BS141" s="50"/>
    </row>
    <row r="142" spans="2:71" s="44" customFormat="1" ht="17.25" customHeight="1">
      <c r="B142" s="101"/>
      <c r="C142" s="44">
        <v>131</v>
      </c>
      <c r="D142" s="44">
        <v>5933</v>
      </c>
      <c r="E142" s="44" t="s">
        <v>103</v>
      </c>
      <c r="F142" s="44" t="s">
        <v>651</v>
      </c>
      <c r="G142" s="44">
        <v>88</v>
      </c>
      <c r="H142" s="44" t="s">
        <v>118</v>
      </c>
      <c r="I142" s="83" t="s">
        <v>280</v>
      </c>
      <c r="J142" s="44" t="s">
        <v>147</v>
      </c>
      <c r="K142" s="44" t="s">
        <v>140</v>
      </c>
      <c r="L142" s="45" t="s">
        <v>152</v>
      </c>
      <c r="M142" s="46">
        <v>4315</v>
      </c>
      <c r="N142" s="46"/>
      <c r="O142" s="46"/>
      <c r="P142" s="46"/>
      <c r="Q142" s="46"/>
      <c r="R142" s="45">
        <v>1</v>
      </c>
      <c r="S142" s="46">
        <v>4315</v>
      </c>
      <c r="T142" s="45" t="s">
        <v>232</v>
      </c>
      <c r="U142" s="46">
        <v>539375</v>
      </c>
      <c r="AC142" s="47"/>
      <c r="AD142" s="47"/>
      <c r="AK142" s="47"/>
      <c r="AM142" s="91"/>
      <c r="AN142" s="47">
        <v>539375</v>
      </c>
      <c r="AQ142" s="47">
        <f t="shared" si="5"/>
        <v>539375</v>
      </c>
      <c r="AS142" s="44" t="s">
        <v>429</v>
      </c>
      <c r="AT142" s="44">
        <f t="shared" si="4"/>
        <v>0</v>
      </c>
      <c r="AU142" s="83" t="s">
        <v>429</v>
      </c>
      <c r="AV142" s="44" t="s">
        <v>234</v>
      </c>
      <c r="AW142" s="44" t="s">
        <v>28</v>
      </c>
      <c r="AX142" s="44" t="s">
        <v>35</v>
      </c>
      <c r="BA142" s="44" t="s">
        <v>294</v>
      </c>
      <c r="BB142" s="44" t="s">
        <v>295</v>
      </c>
      <c r="BC142" s="44" t="s">
        <v>293</v>
      </c>
      <c r="BE142" s="48" t="s">
        <v>35</v>
      </c>
      <c r="BF142" s="44" t="s">
        <v>683</v>
      </c>
      <c r="BO142" s="49"/>
      <c r="BS142" s="50"/>
    </row>
    <row r="143" spans="2:71" s="44" customFormat="1" ht="17.25" customHeight="1">
      <c r="B143" s="101"/>
      <c r="C143" s="44">
        <v>132</v>
      </c>
      <c r="D143" s="44">
        <v>5934</v>
      </c>
      <c r="E143" s="44" t="s">
        <v>103</v>
      </c>
      <c r="F143" s="44" t="s">
        <v>652</v>
      </c>
      <c r="G143" s="44">
        <v>89</v>
      </c>
      <c r="H143" s="44" t="s">
        <v>362</v>
      </c>
      <c r="I143" s="83" t="s">
        <v>280</v>
      </c>
      <c r="J143" s="44" t="s">
        <v>147</v>
      </c>
      <c r="K143" s="44" t="s">
        <v>140</v>
      </c>
      <c r="L143" s="45" t="s">
        <v>185</v>
      </c>
      <c r="M143" s="46">
        <v>4350</v>
      </c>
      <c r="N143" s="46"/>
      <c r="O143" s="46"/>
      <c r="P143" s="46"/>
      <c r="Q143" s="46"/>
      <c r="R143" s="45">
        <v>1</v>
      </c>
      <c r="S143" s="46">
        <v>4350</v>
      </c>
      <c r="T143" s="45" t="s">
        <v>34</v>
      </c>
      <c r="U143" s="46">
        <v>435000</v>
      </c>
      <c r="AC143" s="47"/>
      <c r="AD143" s="47"/>
      <c r="AK143" s="47"/>
      <c r="AM143" s="91"/>
      <c r="AN143" s="47">
        <v>435000</v>
      </c>
      <c r="AQ143" s="47">
        <f t="shared" si="5"/>
        <v>435000</v>
      </c>
      <c r="AS143" s="44" t="s">
        <v>429</v>
      </c>
      <c r="AT143" s="44">
        <f t="shared" si="4"/>
        <v>0</v>
      </c>
      <c r="AU143" s="83" t="s">
        <v>429</v>
      </c>
      <c r="AV143" s="44" t="s">
        <v>234</v>
      </c>
      <c r="AW143" s="44" t="s">
        <v>28</v>
      </c>
      <c r="AX143" s="44" t="s">
        <v>35</v>
      </c>
      <c r="BA143" s="44" t="s">
        <v>294</v>
      </c>
      <c r="BB143" s="44" t="s">
        <v>295</v>
      </c>
      <c r="BC143" s="44" t="s">
        <v>293</v>
      </c>
      <c r="BE143" s="48" t="s">
        <v>35</v>
      </c>
      <c r="BF143" s="44" t="s">
        <v>684</v>
      </c>
      <c r="BO143" s="49"/>
      <c r="BS143" s="50"/>
    </row>
    <row r="144" spans="2:71" s="44" customFormat="1" ht="17.25" customHeight="1">
      <c r="B144" s="101"/>
      <c r="C144" s="44">
        <v>133</v>
      </c>
      <c r="D144" s="44">
        <v>5935</v>
      </c>
      <c r="E144" s="44" t="s">
        <v>103</v>
      </c>
      <c r="F144" s="44" t="s">
        <v>653</v>
      </c>
      <c r="G144" s="44">
        <v>90</v>
      </c>
      <c r="H144" s="44" t="s">
        <v>119</v>
      </c>
      <c r="I144" s="83" t="s">
        <v>280</v>
      </c>
      <c r="J144" s="44" t="s">
        <v>30</v>
      </c>
      <c r="K144" s="44" t="s">
        <v>28</v>
      </c>
      <c r="L144" s="45" t="s">
        <v>177</v>
      </c>
      <c r="M144" s="46">
        <v>642</v>
      </c>
      <c r="N144" s="46"/>
      <c r="O144" s="46"/>
      <c r="P144" s="46"/>
      <c r="Q144" s="46"/>
      <c r="R144" s="45">
        <v>1</v>
      </c>
      <c r="S144" s="46">
        <v>642</v>
      </c>
      <c r="T144" s="45" t="s">
        <v>236</v>
      </c>
      <c r="U144" s="46">
        <v>112350</v>
      </c>
      <c r="AC144" s="47"/>
      <c r="AD144" s="47"/>
      <c r="AK144" s="47"/>
      <c r="AM144" s="91"/>
      <c r="AN144" s="47">
        <v>112350</v>
      </c>
      <c r="AQ144" s="47">
        <f t="shared" si="5"/>
        <v>112350</v>
      </c>
      <c r="AS144" s="44" t="s">
        <v>285</v>
      </c>
      <c r="AT144" s="44">
        <f t="shared" si="4"/>
        <v>0</v>
      </c>
      <c r="AU144" s="83" t="s">
        <v>285</v>
      </c>
      <c r="AV144" s="44" t="s">
        <v>234</v>
      </c>
      <c r="AW144" s="44" t="s">
        <v>28</v>
      </c>
      <c r="AX144" s="44" t="s">
        <v>35</v>
      </c>
      <c r="BA144" s="44" t="s">
        <v>296</v>
      </c>
      <c r="BB144" s="44" t="s">
        <v>295</v>
      </c>
      <c r="BC144" s="44" t="s">
        <v>293</v>
      </c>
      <c r="BE144" s="48" t="s">
        <v>35</v>
      </c>
      <c r="BF144" s="44" t="s">
        <v>685</v>
      </c>
      <c r="BO144" s="49"/>
      <c r="BS144" s="50"/>
    </row>
    <row r="145" spans="2:71" s="44" customFormat="1" ht="17.25" customHeight="1">
      <c r="B145" s="101"/>
      <c r="C145" s="44">
        <v>134</v>
      </c>
      <c r="D145" s="44">
        <v>5936</v>
      </c>
      <c r="E145" s="44" t="s">
        <v>103</v>
      </c>
      <c r="F145" s="44" t="s">
        <v>654</v>
      </c>
      <c r="G145" s="44">
        <v>91</v>
      </c>
      <c r="H145" s="44" t="s">
        <v>120</v>
      </c>
      <c r="I145" s="83" t="s">
        <v>280</v>
      </c>
      <c r="J145" s="44" t="s">
        <v>143</v>
      </c>
      <c r="K145" s="44" t="s">
        <v>281</v>
      </c>
      <c r="L145" s="45" t="s">
        <v>226</v>
      </c>
      <c r="M145" s="46">
        <v>2494</v>
      </c>
      <c r="N145" s="46"/>
      <c r="O145" s="46"/>
      <c r="P145" s="46"/>
      <c r="Q145" s="46"/>
      <c r="R145" s="45">
        <v>1</v>
      </c>
      <c r="S145" s="46">
        <v>2494</v>
      </c>
      <c r="T145" s="45" t="s">
        <v>238</v>
      </c>
      <c r="U145" s="46">
        <v>623500</v>
      </c>
      <c r="AC145" s="47"/>
      <c r="AD145" s="47"/>
      <c r="AK145" s="47"/>
      <c r="AM145" s="91"/>
      <c r="AN145" s="47">
        <v>623500</v>
      </c>
      <c r="AQ145" s="47">
        <f t="shared" si="5"/>
        <v>623500</v>
      </c>
      <c r="AS145" s="44" t="s">
        <v>285</v>
      </c>
      <c r="AT145" s="44">
        <f t="shared" si="4"/>
        <v>0</v>
      </c>
      <c r="AU145" s="83" t="s">
        <v>285</v>
      </c>
      <c r="AV145" s="44" t="s">
        <v>234</v>
      </c>
      <c r="AW145" s="44" t="s">
        <v>28</v>
      </c>
      <c r="AX145" s="44" t="s">
        <v>35</v>
      </c>
      <c r="BA145" s="44" t="s">
        <v>296</v>
      </c>
      <c r="BB145" s="44" t="s">
        <v>295</v>
      </c>
      <c r="BC145" s="44" t="s">
        <v>293</v>
      </c>
      <c r="BE145" s="48" t="s">
        <v>35</v>
      </c>
      <c r="BF145" s="44" t="s">
        <v>686</v>
      </c>
      <c r="BO145" s="49"/>
      <c r="BS145" s="50"/>
    </row>
    <row r="146" spans="2:71" s="44" customFormat="1" ht="17.25" customHeight="1">
      <c r="B146" s="101"/>
      <c r="C146" s="44">
        <v>135</v>
      </c>
      <c r="D146" s="44">
        <v>5937</v>
      </c>
      <c r="E146" s="44" t="s">
        <v>103</v>
      </c>
      <c r="F146" s="44" t="s">
        <v>655</v>
      </c>
      <c r="G146" s="44">
        <v>100</v>
      </c>
      <c r="H146" s="44" t="s">
        <v>121</v>
      </c>
      <c r="I146" s="83" t="s">
        <v>280</v>
      </c>
      <c r="J146" s="44" t="s">
        <v>155</v>
      </c>
      <c r="K146" s="44" t="s">
        <v>30</v>
      </c>
      <c r="L146" s="45" t="s">
        <v>164</v>
      </c>
      <c r="M146" s="46">
        <v>7728</v>
      </c>
      <c r="N146" s="46"/>
      <c r="O146" s="46"/>
      <c r="P146" s="46"/>
      <c r="Q146" s="46"/>
      <c r="R146" s="45">
        <v>1</v>
      </c>
      <c r="S146" s="46">
        <v>7728</v>
      </c>
      <c r="T146" s="45" t="s">
        <v>34</v>
      </c>
      <c r="U146" s="46">
        <v>772800</v>
      </c>
      <c r="AC146" s="47"/>
      <c r="AD146" s="47"/>
      <c r="AK146" s="47"/>
      <c r="AM146" s="91"/>
      <c r="AN146" s="47">
        <v>772800</v>
      </c>
      <c r="AQ146" s="47">
        <f t="shared" si="5"/>
        <v>772800</v>
      </c>
      <c r="AS146" s="44" t="s">
        <v>285</v>
      </c>
      <c r="AT146" s="44">
        <f t="shared" si="4"/>
        <v>0</v>
      </c>
      <c r="AU146" s="83" t="s">
        <v>285</v>
      </c>
      <c r="AV146" s="44" t="s">
        <v>234</v>
      </c>
      <c r="AW146" s="44" t="s">
        <v>28</v>
      </c>
      <c r="AX146" s="44" t="s">
        <v>35</v>
      </c>
      <c r="BA146" s="44" t="s">
        <v>296</v>
      </c>
      <c r="BB146" s="44" t="s">
        <v>295</v>
      </c>
      <c r="BC146" s="44" t="s">
        <v>293</v>
      </c>
      <c r="BE146" s="48" t="s">
        <v>35</v>
      </c>
      <c r="BF146" s="44" t="s">
        <v>392</v>
      </c>
      <c r="BO146" s="49"/>
      <c r="BS146" s="50"/>
    </row>
    <row r="147" spans="2:71" s="44" customFormat="1" ht="17.25" customHeight="1">
      <c r="B147" s="101"/>
      <c r="C147" s="44">
        <v>136</v>
      </c>
      <c r="D147" s="44">
        <v>5938</v>
      </c>
      <c r="E147" s="44" t="s">
        <v>103</v>
      </c>
      <c r="F147" s="44" t="s">
        <v>656</v>
      </c>
      <c r="G147" s="44">
        <v>93</v>
      </c>
      <c r="H147" s="44" t="s">
        <v>122</v>
      </c>
      <c r="I147" s="83" t="s">
        <v>280</v>
      </c>
      <c r="J147" s="44" t="s">
        <v>213</v>
      </c>
      <c r="K147" s="44" t="s">
        <v>30</v>
      </c>
      <c r="L147" s="45" t="s">
        <v>185</v>
      </c>
      <c r="M147" s="46">
        <v>32550</v>
      </c>
      <c r="N147" s="46"/>
      <c r="O147" s="46"/>
      <c r="P147" s="46"/>
      <c r="Q147" s="46"/>
      <c r="R147" s="45">
        <v>1</v>
      </c>
      <c r="S147" s="46">
        <v>32550</v>
      </c>
      <c r="T147" s="45" t="s">
        <v>34</v>
      </c>
      <c r="U147" s="46">
        <v>3255000</v>
      </c>
      <c r="AC147" s="47"/>
      <c r="AD147" s="47"/>
      <c r="AK147" s="47"/>
      <c r="AM147" s="91"/>
      <c r="AN147" s="47">
        <v>3255000</v>
      </c>
      <c r="AQ147" s="47">
        <f t="shared" si="5"/>
        <v>3255000</v>
      </c>
      <c r="AS147" s="44" t="s">
        <v>429</v>
      </c>
      <c r="AT147" s="44">
        <f t="shared" si="4"/>
        <v>0</v>
      </c>
      <c r="AU147" s="83" t="s">
        <v>429</v>
      </c>
      <c r="AV147" s="44" t="s">
        <v>234</v>
      </c>
      <c r="AW147" s="44" t="s">
        <v>28</v>
      </c>
      <c r="AX147" s="44" t="s">
        <v>35</v>
      </c>
      <c r="BA147" s="44" t="s">
        <v>294</v>
      </c>
      <c r="BB147" s="44" t="s">
        <v>295</v>
      </c>
      <c r="BC147" s="44" t="s">
        <v>293</v>
      </c>
      <c r="BE147" s="48" t="s">
        <v>35</v>
      </c>
      <c r="BF147" s="44" t="s">
        <v>687</v>
      </c>
      <c r="BO147" s="49"/>
      <c r="BS147" s="50"/>
    </row>
    <row r="148" spans="2:71" s="44" customFormat="1" ht="17.25" customHeight="1">
      <c r="B148" s="101"/>
      <c r="C148" s="44">
        <v>137</v>
      </c>
      <c r="D148" s="44">
        <v>5939</v>
      </c>
      <c r="E148" s="44" t="s">
        <v>103</v>
      </c>
      <c r="F148" s="44" t="s">
        <v>657</v>
      </c>
      <c r="G148" s="44">
        <v>94</v>
      </c>
      <c r="H148" s="44" t="s">
        <v>123</v>
      </c>
      <c r="I148" s="83" t="s">
        <v>280</v>
      </c>
      <c r="J148" s="44" t="s">
        <v>151</v>
      </c>
      <c r="K148" s="44" t="s">
        <v>140</v>
      </c>
      <c r="L148" s="45" t="s">
        <v>159</v>
      </c>
      <c r="M148" s="46">
        <v>5923</v>
      </c>
      <c r="N148" s="46"/>
      <c r="O148" s="46"/>
      <c r="P148" s="46"/>
      <c r="Q148" s="46"/>
      <c r="R148" s="45">
        <v>1</v>
      </c>
      <c r="S148" s="46">
        <v>5923</v>
      </c>
      <c r="T148" s="45" t="s">
        <v>34</v>
      </c>
      <c r="U148" s="46">
        <v>592300</v>
      </c>
      <c r="AC148" s="47"/>
      <c r="AD148" s="47"/>
      <c r="AK148" s="47"/>
      <c r="AM148" s="91"/>
      <c r="AN148" s="47">
        <v>592300</v>
      </c>
      <c r="AQ148" s="47">
        <f t="shared" si="5"/>
        <v>592300</v>
      </c>
      <c r="AS148" s="44" t="s">
        <v>285</v>
      </c>
      <c r="AT148" s="44">
        <f t="shared" si="4"/>
        <v>0</v>
      </c>
      <c r="AU148" s="83" t="s">
        <v>285</v>
      </c>
      <c r="AV148" s="44" t="s">
        <v>234</v>
      </c>
      <c r="AW148" s="44" t="s">
        <v>28</v>
      </c>
      <c r="AX148" s="44" t="s">
        <v>35</v>
      </c>
      <c r="BA148" s="44" t="s">
        <v>296</v>
      </c>
      <c r="BB148" s="44" t="s">
        <v>295</v>
      </c>
      <c r="BC148" s="44" t="s">
        <v>293</v>
      </c>
      <c r="BE148" s="48" t="s">
        <v>35</v>
      </c>
      <c r="BF148" s="44" t="s">
        <v>688</v>
      </c>
      <c r="BO148" s="49"/>
      <c r="BS148" s="50"/>
    </row>
    <row r="149" spans="2:71" s="44" customFormat="1" ht="17.25" customHeight="1">
      <c r="B149" s="101"/>
      <c r="C149" s="44">
        <v>138</v>
      </c>
      <c r="D149" s="44">
        <v>5940</v>
      </c>
      <c r="E149" s="44" t="s">
        <v>103</v>
      </c>
      <c r="F149" s="44" t="s">
        <v>658</v>
      </c>
      <c r="G149" s="44">
        <v>92</v>
      </c>
      <c r="H149" s="44" t="s">
        <v>124</v>
      </c>
      <c r="I149" s="83" t="s">
        <v>280</v>
      </c>
      <c r="J149" s="44" t="s">
        <v>181</v>
      </c>
      <c r="K149" s="44" t="s">
        <v>28</v>
      </c>
      <c r="L149" s="45" t="s">
        <v>203</v>
      </c>
      <c r="M149" s="46">
        <v>18670</v>
      </c>
      <c r="N149" s="46"/>
      <c r="O149" s="46"/>
      <c r="P149" s="46"/>
      <c r="Q149" s="46"/>
      <c r="R149" s="45">
        <v>1</v>
      </c>
      <c r="S149" s="46">
        <v>18670</v>
      </c>
      <c r="T149" s="45" t="s">
        <v>34</v>
      </c>
      <c r="U149" s="46">
        <v>1867000</v>
      </c>
      <c r="AC149" s="47"/>
      <c r="AD149" s="47"/>
      <c r="AK149" s="47"/>
      <c r="AM149" s="91"/>
      <c r="AN149" s="47">
        <v>1867000</v>
      </c>
      <c r="AQ149" s="47">
        <f t="shared" si="5"/>
        <v>1867000</v>
      </c>
      <c r="AS149" s="44" t="s">
        <v>678</v>
      </c>
      <c r="AT149" s="44">
        <f t="shared" si="4"/>
        <v>0</v>
      </c>
      <c r="AU149" s="83" t="s">
        <v>678</v>
      </c>
      <c r="AV149" s="44" t="s">
        <v>234</v>
      </c>
      <c r="AW149" s="44" t="s">
        <v>28</v>
      </c>
      <c r="AX149" s="44" t="s">
        <v>35</v>
      </c>
      <c r="BA149" s="44" t="s">
        <v>294</v>
      </c>
      <c r="BB149" s="44" t="s">
        <v>295</v>
      </c>
      <c r="BC149" s="44" t="s">
        <v>293</v>
      </c>
      <c r="BE149" s="48" t="s">
        <v>35</v>
      </c>
      <c r="BF149" s="44" t="s">
        <v>689</v>
      </c>
      <c r="BO149" s="49"/>
      <c r="BS149" s="50"/>
    </row>
    <row r="150" spans="2:71" s="44" customFormat="1" ht="17.25" customHeight="1">
      <c r="B150" s="101"/>
      <c r="C150" s="44">
        <v>139</v>
      </c>
      <c r="D150" s="44">
        <v>5947</v>
      </c>
      <c r="E150" s="44" t="s">
        <v>103</v>
      </c>
      <c r="F150" s="44" t="s">
        <v>690</v>
      </c>
      <c r="G150" s="44">
        <v>64</v>
      </c>
      <c r="H150" s="44" t="s">
        <v>363</v>
      </c>
      <c r="I150" s="83" t="s">
        <v>280</v>
      </c>
      <c r="J150" s="44" t="s">
        <v>188</v>
      </c>
      <c r="K150" s="44" t="s">
        <v>30</v>
      </c>
      <c r="L150" s="45" t="s">
        <v>179</v>
      </c>
      <c r="M150" s="46">
        <v>21344</v>
      </c>
      <c r="N150" s="46"/>
      <c r="O150" s="46"/>
      <c r="P150" s="46"/>
      <c r="Q150" s="46"/>
      <c r="R150" s="45">
        <v>1</v>
      </c>
      <c r="S150" s="46">
        <v>21344</v>
      </c>
      <c r="T150" s="45" t="s">
        <v>207</v>
      </c>
      <c r="U150" s="46">
        <v>1600800</v>
      </c>
      <c r="AC150" s="47"/>
      <c r="AD150" s="47"/>
      <c r="AK150" s="47"/>
      <c r="AM150" s="91"/>
      <c r="AN150" s="47">
        <v>1600800</v>
      </c>
      <c r="AQ150" s="47">
        <f t="shared" si="5"/>
        <v>1600800</v>
      </c>
      <c r="AS150" s="44" t="s">
        <v>285</v>
      </c>
      <c r="AT150" s="44">
        <f t="shared" si="4"/>
        <v>0</v>
      </c>
      <c r="AU150" s="83" t="s">
        <v>285</v>
      </c>
      <c r="AV150" s="44" t="s">
        <v>234</v>
      </c>
      <c r="AW150" s="44" t="s">
        <v>28</v>
      </c>
      <c r="AX150" s="44" t="s">
        <v>35</v>
      </c>
      <c r="BA150" s="44" t="s">
        <v>296</v>
      </c>
      <c r="BB150" s="44" t="s">
        <v>295</v>
      </c>
      <c r="BC150" s="44" t="s">
        <v>293</v>
      </c>
      <c r="BE150" s="48" t="s">
        <v>35</v>
      </c>
      <c r="BF150" s="44" t="s">
        <v>696</v>
      </c>
      <c r="BO150" s="49"/>
      <c r="BS150" s="50"/>
    </row>
    <row r="151" spans="2:71" s="44" customFormat="1" ht="17.25" customHeight="1">
      <c r="B151" s="101"/>
      <c r="C151" s="44">
        <v>140</v>
      </c>
      <c r="D151" s="44">
        <v>5948</v>
      </c>
      <c r="E151" s="44" t="s">
        <v>103</v>
      </c>
      <c r="F151" s="44" t="s">
        <v>691</v>
      </c>
      <c r="G151" s="44">
        <v>97</v>
      </c>
      <c r="H151" s="44" t="s">
        <v>125</v>
      </c>
      <c r="I151" s="83" t="s">
        <v>280</v>
      </c>
      <c r="J151" s="44" t="s">
        <v>197</v>
      </c>
      <c r="K151" s="44" t="s">
        <v>30</v>
      </c>
      <c r="L151" s="45" t="s">
        <v>188</v>
      </c>
      <c r="M151" s="46">
        <v>25753</v>
      </c>
      <c r="N151" s="46"/>
      <c r="O151" s="46"/>
      <c r="P151" s="46"/>
      <c r="Q151" s="46"/>
      <c r="R151" s="45">
        <v>1</v>
      </c>
      <c r="S151" s="46">
        <v>25753</v>
      </c>
      <c r="T151" s="45" t="s">
        <v>34</v>
      </c>
      <c r="U151" s="46">
        <v>2575300</v>
      </c>
      <c r="AC151" s="47"/>
      <c r="AD151" s="47"/>
      <c r="AK151" s="47"/>
      <c r="AM151" s="91"/>
      <c r="AN151" s="47">
        <v>2575300</v>
      </c>
      <c r="AQ151" s="47">
        <f t="shared" si="5"/>
        <v>2575300</v>
      </c>
      <c r="AS151" s="44" t="s">
        <v>285</v>
      </c>
      <c r="AT151" s="44">
        <f t="shared" si="4"/>
        <v>0</v>
      </c>
      <c r="AU151" s="83" t="s">
        <v>285</v>
      </c>
      <c r="AV151" s="44" t="s">
        <v>234</v>
      </c>
      <c r="AW151" s="44" t="s">
        <v>28</v>
      </c>
      <c r="AX151" s="44" t="s">
        <v>35</v>
      </c>
      <c r="BA151" s="44" t="s">
        <v>296</v>
      </c>
      <c r="BB151" s="44" t="s">
        <v>295</v>
      </c>
      <c r="BC151" s="44" t="s">
        <v>293</v>
      </c>
      <c r="BE151" s="48" t="s">
        <v>35</v>
      </c>
      <c r="BF151" s="44" t="s">
        <v>697</v>
      </c>
      <c r="BO151" s="49"/>
      <c r="BS151" s="50"/>
    </row>
    <row r="152" spans="2:71" s="44" customFormat="1" ht="17.25" customHeight="1">
      <c r="B152" s="101"/>
      <c r="C152" s="44">
        <v>141</v>
      </c>
      <c r="D152" s="44">
        <v>5949</v>
      </c>
      <c r="E152" s="44" t="s">
        <v>103</v>
      </c>
      <c r="F152" s="44" t="s">
        <v>692</v>
      </c>
      <c r="G152" s="44">
        <v>102</v>
      </c>
      <c r="H152" s="44" t="s">
        <v>364</v>
      </c>
      <c r="I152" s="83" t="s">
        <v>280</v>
      </c>
      <c r="J152" s="44" t="s">
        <v>193</v>
      </c>
      <c r="K152" s="44" t="s">
        <v>30</v>
      </c>
      <c r="L152" s="45" t="s">
        <v>194</v>
      </c>
      <c r="M152" s="46">
        <v>23359</v>
      </c>
      <c r="N152" s="46"/>
      <c r="O152" s="46"/>
      <c r="P152" s="46"/>
      <c r="Q152" s="46"/>
      <c r="R152" s="45">
        <v>1</v>
      </c>
      <c r="S152" s="46">
        <v>23359</v>
      </c>
      <c r="T152" s="45" t="s">
        <v>34</v>
      </c>
      <c r="U152" s="46">
        <v>2335900</v>
      </c>
      <c r="AC152" s="47"/>
      <c r="AD152" s="47"/>
      <c r="AK152" s="47"/>
      <c r="AM152" s="91"/>
      <c r="AN152" s="47">
        <v>2335900</v>
      </c>
      <c r="AQ152" s="47">
        <f t="shared" si="5"/>
        <v>2335900</v>
      </c>
      <c r="AS152" s="44" t="s">
        <v>285</v>
      </c>
      <c r="AT152" s="44">
        <f t="shared" si="4"/>
        <v>0</v>
      </c>
      <c r="AU152" s="83" t="s">
        <v>285</v>
      </c>
      <c r="AV152" s="44" t="s">
        <v>234</v>
      </c>
      <c r="AW152" s="44" t="s">
        <v>28</v>
      </c>
      <c r="AX152" s="44" t="s">
        <v>35</v>
      </c>
      <c r="BA152" s="44" t="s">
        <v>296</v>
      </c>
      <c r="BB152" s="44" t="s">
        <v>295</v>
      </c>
      <c r="BC152" s="44" t="s">
        <v>293</v>
      </c>
      <c r="BE152" s="48" t="s">
        <v>35</v>
      </c>
      <c r="BF152" s="44" t="s">
        <v>698</v>
      </c>
      <c r="BO152" s="49"/>
      <c r="BS152" s="50"/>
    </row>
    <row r="153" spans="2:71" s="44" customFormat="1" ht="17.25" customHeight="1">
      <c r="B153" s="101"/>
      <c r="C153" s="44">
        <v>142</v>
      </c>
      <c r="D153" s="44">
        <v>5950</v>
      </c>
      <c r="E153" s="44" t="s">
        <v>103</v>
      </c>
      <c r="F153" s="44" t="s">
        <v>693</v>
      </c>
      <c r="G153" s="44">
        <v>65</v>
      </c>
      <c r="H153" s="44" t="s">
        <v>365</v>
      </c>
      <c r="I153" s="83" t="s">
        <v>280</v>
      </c>
      <c r="J153" s="44" t="s">
        <v>223</v>
      </c>
      <c r="K153" s="44" t="s">
        <v>28</v>
      </c>
      <c r="L153" s="45" t="s">
        <v>208</v>
      </c>
      <c r="M153" s="46">
        <v>36676</v>
      </c>
      <c r="N153" s="46"/>
      <c r="O153" s="46"/>
      <c r="P153" s="46"/>
      <c r="Q153" s="46"/>
      <c r="R153" s="45">
        <v>1</v>
      </c>
      <c r="S153" s="46">
        <v>36676</v>
      </c>
      <c r="T153" s="45" t="s">
        <v>34</v>
      </c>
      <c r="U153" s="46">
        <v>3667600</v>
      </c>
      <c r="AC153" s="47"/>
      <c r="AD153" s="47"/>
      <c r="AK153" s="47"/>
      <c r="AM153" s="91"/>
      <c r="AN153" s="47">
        <v>3667600</v>
      </c>
      <c r="AQ153" s="47">
        <f t="shared" si="5"/>
        <v>3667600</v>
      </c>
      <c r="AS153" s="44" t="s">
        <v>284</v>
      </c>
      <c r="AT153" s="44">
        <f t="shared" si="4"/>
        <v>0</v>
      </c>
      <c r="AU153" s="83" t="s">
        <v>284</v>
      </c>
      <c r="AV153" s="44" t="s">
        <v>234</v>
      </c>
      <c r="AW153" s="44" t="s">
        <v>28</v>
      </c>
      <c r="AX153" s="44" t="s">
        <v>35</v>
      </c>
      <c r="BA153" s="44" t="s">
        <v>294</v>
      </c>
      <c r="BB153" s="44" t="s">
        <v>295</v>
      </c>
      <c r="BC153" s="44" t="s">
        <v>293</v>
      </c>
      <c r="BE153" s="48" t="s">
        <v>35</v>
      </c>
      <c r="BF153" s="44" t="s">
        <v>699</v>
      </c>
      <c r="BO153" s="49"/>
      <c r="BS153" s="50"/>
    </row>
    <row r="154" spans="2:71" s="44" customFormat="1" ht="17.25" customHeight="1">
      <c r="B154" s="101"/>
      <c r="C154" s="44">
        <v>143</v>
      </c>
      <c r="D154" s="44">
        <v>5951</v>
      </c>
      <c r="E154" s="44" t="s">
        <v>103</v>
      </c>
      <c r="F154" s="44" t="s">
        <v>694</v>
      </c>
      <c r="G154" s="44">
        <v>66</v>
      </c>
      <c r="H154" s="44" t="s">
        <v>126</v>
      </c>
      <c r="I154" s="83" t="s">
        <v>280</v>
      </c>
      <c r="J154" s="44" t="s">
        <v>208</v>
      </c>
      <c r="K154" s="44" t="s">
        <v>140</v>
      </c>
      <c r="L154" s="45" t="s">
        <v>172</v>
      </c>
      <c r="M154" s="46">
        <v>30736</v>
      </c>
      <c r="N154" s="46"/>
      <c r="O154" s="46"/>
      <c r="P154" s="46"/>
      <c r="Q154" s="46"/>
      <c r="R154" s="45">
        <v>1</v>
      </c>
      <c r="S154" s="46">
        <v>30736</v>
      </c>
      <c r="T154" s="45" t="s">
        <v>34</v>
      </c>
      <c r="U154" s="46">
        <v>3073600</v>
      </c>
      <c r="AC154" s="47"/>
      <c r="AD154" s="47"/>
      <c r="AK154" s="47"/>
      <c r="AM154" s="91"/>
      <c r="AN154" s="47">
        <v>3073600</v>
      </c>
      <c r="AQ154" s="47">
        <f t="shared" si="5"/>
        <v>3073600</v>
      </c>
      <c r="AS154" s="44" t="s">
        <v>700</v>
      </c>
      <c r="AT154" s="44">
        <f t="shared" si="4"/>
        <v>0</v>
      </c>
      <c r="AU154" s="83" t="s">
        <v>700</v>
      </c>
      <c r="AV154" s="44" t="s">
        <v>234</v>
      </c>
      <c r="AW154" s="44" t="s">
        <v>28</v>
      </c>
      <c r="AX154" s="44" t="s">
        <v>35</v>
      </c>
      <c r="BA154" s="44" t="s">
        <v>294</v>
      </c>
      <c r="BB154" s="44" t="s">
        <v>295</v>
      </c>
      <c r="BC154" s="44" t="s">
        <v>293</v>
      </c>
      <c r="BE154" s="48" t="s">
        <v>35</v>
      </c>
      <c r="BF154" s="44" t="s">
        <v>701</v>
      </c>
      <c r="BO154" s="49"/>
      <c r="BS154" s="50"/>
    </row>
    <row r="155" spans="2:71" s="44" customFormat="1" ht="17.25" customHeight="1">
      <c r="B155" s="101"/>
      <c r="C155" s="44">
        <v>144</v>
      </c>
      <c r="D155" s="44">
        <v>5952</v>
      </c>
      <c r="E155" s="44" t="s">
        <v>103</v>
      </c>
      <c r="F155" s="44" t="s">
        <v>695</v>
      </c>
      <c r="G155" s="44">
        <v>72</v>
      </c>
      <c r="H155" s="44" t="s">
        <v>366</v>
      </c>
      <c r="I155" s="83" t="s">
        <v>280</v>
      </c>
      <c r="J155" s="44" t="s">
        <v>152</v>
      </c>
      <c r="K155" s="44" t="s">
        <v>30</v>
      </c>
      <c r="L155" s="45" t="s">
        <v>169</v>
      </c>
      <c r="M155" s="46">
        <v>6133</v>
      </c>
      <c r="N155" s="46"/>
      <c r="O155" s="46"/>
      <c r="P155" s="46"/>
      <c r="Q155" s="46"/>
      <c r="R155" s="45">
        <v>1</v>
      </c>
      <c r="S155" s="46">
        <v>6133</v>
      </c>
      <c r="T155" s="45" t="s">
        <v>232</v>
      </c>
      <c r="U155" s="46">
        <v>766625</v>
      </c>
      <c r="AC155" s="47"/>
      <c r="AD155" s="47"/>
      <c r="AK155" s="47"/>
      <c r="AM155" s="91"/>
      <c r="AN155" s="47">
        <v>766625</v>
      </c>
      <c r="AQ155" s="47">
        <f t="shared" si="5"/>
        <v>766625</v>
      </c>
      <c r="AS155" s="44" t="s">
        <v>429</v>
      </c>
      <c r="AT155" s="44">
        <f t="shared" si="4"/>
        <v>0</v>
      </c>
      <c r="AU155" s="83" t="s">
        <v>429</v>
      </c>
      <c r="AV155" s="44" t="s">
        <v>234</v>
      </c>
      <c r="AW155" s="44" t="s">
        <v>28</v>
      </c>
      <c r="AX155" s="44" t="s">
        <v>35</v>
      </c>
      <c r="BA155" s="44" t="s">
        <v>294</v>
      </c>
      <c r="BB155" s="44" t="s">
        <v>295</v>
      </c>
      <c r="BC155" s="44" t="s">
        <v>293</v>
      </c>
      <c r="BE155" s="48" t="s">
        <v>35</v>
      </c>
      <c r="BF155" s="44" t="s">
        <v>702</v>
      </c>
      <c r="BO155" s="49"/>
      <c r="BS155" s="50"/>
    </row>
    <row r="156" spans="2:71" s="44" customFormat="1" ht="17.25" customHeight="1">
      <c r="B156" s="101"/>
      <c r="C156" s="44">
        <v>145</v>
      </c>
      <c r="D156" s="44">
        <v>5999</v>
      </c>
      <c r="E156" s="44" t="s">
        <v>103</v>
      </c>
      <c r="F156" s="44" t="s">
        <v>703</v>
      </c>
      <c r="G156" s="44">
        <v>61</v>
      </c>
      <c r="H156" s="44" t="s">
        <v>367</v>
      </c>
      <c r="I156" s="83" t="s">
        <v>280</v>
      </c>
      <c r="J156" s="44" t="s">
        <v>162</v>
      </c>
      <c r="K156" s="44" t="s">
        <v>281</v>
      </c>
      <c r="L156" s="45" t="s">
        <v>206</v>
      </c>
      <c r="M156" s="46">
        <v>10474</v>
      </c>
      <c r="N156" s="46"/>
      <c r="O156" s="46"/>
      <c r="P156" s="46"/>
      <c r="Q156" s="46"/>
      <c r="R156" s="45">
        <v>1</v>
      </c>
      <c r="S156" s="46">
        <v>10474</v>
      </c>
      <c r="T156" s="45" t="s">
        <v>34</v>
      </c>
      <c r="U156" s="46">
        <v>1047400</v>
      </c>
      <c r="AC156" s="47"/>
      <c r="AD156" s="47"/>
      <c r="AK156" s="47"/>
      <c r="AM156" s="91"/>
      <c r="AN156" s="47">
        <v>1047400</v>
      </c>
      <c r="AQ156" s="47">
        <f t="shared" si="5"/>
        <v>1047400</v>
      </c>
      <c r="AS156" s="44" t="s">
        <v>285</v>
      </c>
      <c r="AT156" s="44">
        <f t="shared" si="4"/>
        <v>0</v>
      </c>
      <c r="AU156" s="83" t="s">
        <v>285</v>
      </c>
      <c r="AV156" s="44" t="s">
        <v>234</v>
      </c>
      <c r="AW156" s="44" t="s">
        <v>28</v>
      </c>
      <c r="AX156" s="44" t="s">
        <v>35</v>
      </c>
      <c r="BA156" s="44" t="s">
        <v>296</v>
      </c>
      <c r="BB156" s="44" t="s">
        <v>295</v>
      </c>
      <c r="BC156" s="44" t="s">
        <v>293</v>
      </c>
      <c r="BE156" s="48" t="s">
        <v>35</v>
      </c>
      <c r="BF156" s="44" t="s">
        <v>704</v>
      </c>
      <c r="BO156" s="49"/>
      <c r="BS156" s="50"/>
    </row>
    <row r="157" spans="2:71" s="44" customFormat="1" ht="17.25" customHeight="1">
      <c r="B157" s="101"/>
      <c r="C157" s="44">
        <v>146</v>
      </c>
      <c r="D157" s="44">
        <v>6095</v>
      </c>
      <c r="E157" s="44" t="s">
        <v>103</v>
      </c>
      <c r="F157" s="44" t="s">
        <v>705</v>
      </c>
      <c r="G157" s="44">
        <v>81</v>
      </c>
      <c r="H157" s="44" t="s">
        <v>706</v>
      </c>
      <c r="I157" s="83" t="s">
        <v>280</v>
      </c>
      <c r="J157" s="44" t="s">
        <v>152</v>
      </c>
      <c r="K157" s="44" t="s">
        <v>140</v>
      </c>
      <c r="L157" s="45" t="s">
        <v>224</v>
      </c>
      <c r="M157" s="46">
        <v>6392</v>
      </c>
      <c r="N157" s="46"/>
      <c r="O157" s="46"/>
      <c r="P157" s="46"/>
      <c r="Q157" s="46"/>
      <c r="R157" s="45">
        <v>1</v>
      </c>
      <c r="S157" s="46">
        <v>6392</v>
      </c>
      <c r="T157" s="45" t="s">
        <v>34</v>
      </c>
      <c r="U157" s="46">
        <v>639200</v>
      </c>
      <c r="AC157" s="47"/>
      <c r="AD157" s="47"/>
      <c r="AK157" s="47"/>
      <c r="AM157" s="91"/>
      <c r="AN157" s="47">
        <v>639200</v>
      </c>
      <c r="AQ157" s="47">
        <f t="shared" si="5"/>
        <v>639200</v>
      </c>
      <c r="AS157" s="44" t="s">
        <v>286</v>
      </c>
      <c r="AT157" s="44">
        <f t="shared" si="4"/>
        <v>0</v>
      </c>
      <c r="AU157" s="83" t="s">
        <v>286</v>
      </c>
      <c r="AV157" s="44" t="s">
        <v>235</v>
      </c>
      <c r="AW157" s="44" t="s">
        <v>28</v>
      </c>
      <c r="AX157" s="44" t="s">
        <v>35</v>
      </c>
      <c r="BA157" s="44" t="s">
        <v>294</v>
      </c>
      <c r="BB157" s="44" t="s">
        <v>295</v>
      </c>
      <c r="BC157" s="44" t="s">
        <v>293</v>
      </c>
      <c r="BE157" s="48" t="s">
        <v>35</v>
      </c>
      <c r="BF157" s="44" t="s">
        <v>381</v>
      </c>
      <c r="BO157" s="49"/>
      <c r="BS157" s="50"/>
    </row>
    <row r="158" spans="2:71" s="44" customFormat="1" ht="17.25" customHeight="1">
      <c r="B158" s="101"/>
      <c r="C158" s="44">
        <v>147</v>
      </c>
      <c r="D158" s="44">
        <v>6141</v>
      </c>
      <c r="E158" s="44" t="s">
        <v>103</v>
      </c>
      <c r="F158" s="44" t="s">
        <v>707</v>
      </c>
      <c r="G158" s="44">
        <v>71</v>
      </c>
      <c r="H158" s="44" t="s">
        <v>273</v>
      </c>
      <c r="I158" s="83" t="s">
        <v>280</v>
      </c>
      <c r="J158" s="44" t="s">
        <v>141</v>
      </c>
      <c r="K158" s="44" t="s">
        <v>28</v>
      </c>
      <c r="L158" s="45" t="s">
        <v>185</v>
      </c>
      <c r="M158" s="46">
        <v>1850</v>
      </c>
      <c r="N158" s="46"/>
      <c r="O158" s="46"/>
      <c r="P158" s="46"/>
      <c r="Q158" s="46"/>
      <c r="R158" s="45">
        <v>1</v>
      </c>
      <c r="S158" s="46">
        <v>1850</v>
      </c>
      <c r="T158" s="45" t="s">
        <v>207</v>
      </c>
      <c r="U158" s="46">
        <v>138750</v>
      </c>
      <c r="AC158" s="47"/>
      <c r="AD158" s="47"/>
      <c r="AK158" s="47"/>
      <c r="AM158" s="91"/>
      <c r="AN158" s="47">
        <v>138750</v>
      </c>
      <c r="AQ158" s="47">
        <f t="shared" si="5"/>
        <v>138750</v>
      </c>
      <c r="AS158" s="44" t="s">
        <v>285</v>
      </c>
      <c r="AT158" s="44">
        <f t="shared" si="4"/>
        <v>0</v>
      </c>
      <c r="AU158" s="83" t="s">
        <v>285</v>
      </c>
      <c r="AV158" s="44" t="s">
        <v>234</v>
      </c>
      <c r="AW158" s="44" t="s">
        <v>28</v>
      </c>
      <c r="AX158" s="44" t="s">
        <v>35</v>
      </c>
      <c r="BA158" s="44" t="s">
        <v>296</v>
      </c>
      <c r="BB158" s="44" t="s">
        <v>295</v>
      </c>
      <c r="BC158" s="44" t="s">
        <v>293</v>
      </c>
      <c r="BE158" s="48" t="s">
        <v>35</v>
      </c>
      <c r="BF158" s="44" t="s">
        <v>751</v>
      </c>
      <c r="BO158" s="49"/>
      <c r="BS158" s="50"/>
    </row>
    <row r="159" spans="2:71" s="44" customFormat="1" ht="17.25" customHeight="1">
      <c r="B159" s="101"/>
      <c r="C159" s="44">
        <v>148</v>
      </c>
      <c r="D159" s="44">
        <v>6142</v>
      </c>
      <c r="E159" s="44" t="s">
        <v>103</v>
      </c>
      <c r="F159" s="44" t="s">
        <v>708</v>
      </c>
      <c r="G159" s="44">
        <v>74</v>
      </c>
      <c r="H159" s="44" t="s">
        <v>274</v>
      </c>
      <c r="I159" s="83" t="s">
        <v>280</v>
      </c>
      <c r="J159" s="44" t="s">
        <v>180</v>
      </c>
      <c r="K159" s="44" t="s">
        <v>281</v>
      </c>
      <c r="L159" s="45" t="s">
        <v>175</v>
      </c>
      <c r="M159" s="46">
        <v>18040</v>
      </c>
      <c r="N159" s="46"/>
      <c r="O159" s="46"/>
      <c r="P159" s="46"/>
      <c r="Q159" s="46"/>
      <c r="R159" s="45">
        <v>1</v>
      </c>
      <c r="S159" s="46">
        <v>18040</v>
      </c>
      <c r="T159" s="45" t="s">
        <v>34</v>
      </c>
      <c r="U159" s="46">
        <v>1804000</v>
      </c>
      <c r="AC159" s="47"/>
      <c r="AD159" s="47"/>
      <c r="AK159" s="47"/>
      <c r="AM159" s="91"/>
      <c r="AN159" s="47">
        <v>1804000</v>
      </c>
      <c r="AQ159" s="47">
        <f t="shared" si="5"/>
        <v>1804000</v>
      </c>
      <c r="AS159" s="44" t="s">
        <v>429</v>
      </c>
      <c r="AT159" s="44">
        <f t="shared" si="4"/>
        <v>0</v>
      </c>
      <c r="AU159" s="83" t="s">
        <v>429</v>
      </c>
      <c r="AV159" s="44" t="s">
        <v>234</v>
      </c>
      <c r="AW159" s="44" t="s">
        <v>28</v>
      </c>
      <c r="AX159" s="44" t="s">
        <v>35</v>
      </c>
      <c r="BA159" s="44" t="s">
        <v>294</v>
      </c>
      <c r="BB159" s="44" t="s">
        <v>295</v>
      </c>
      <c r="BC159" s="44" t="s">
        <v>293</v>
      </c>
      <c r="BE159" s="48" t="s">
        <v>35</v>
      </c>
      <c r="BF159" s="44" t="s">
        <v>752</v>
      </c>
      <c r="BO159" s="49"/>
      <c r="BS159" s="50"/>
    </row>
    <row r="160" spans="2:71" s="44" customFormat="1" ht="17.25" customHeight="1">
      <c r="B160" s="101"/>
      <c r="C160" s="44">
        <v>149</v>
      </c>
      <c r="D160" s="44">
        <v>6143</v>
      </c>
      <c r="E160" s="44" t="s">
        <v>103</v>
      </c>
      <c r="F160" s="44" t="s">
        <v>709</v>
      </c>
      <c r="G160" s="44">
        <v>75</v>
      </c>
      <c r="H160" s="44" t="s">
        <v>710</v>
      </c>
      <c r="I160" s="83" t="s">
        <v>280</v>
      </c>
      <c r="J160" s="44" t="s">
        <v>147</v>
      </c>
      <c r="K160" s="44" t="s">
        <v>140</v>
      </c>
      <c r="L160" s="45" t="s">
        <v>188</v>
      </c>
      <c r="M160" s="46">
        <v>4353</v>
      </c>
      <c r="N160" s="46"/>
      <c r="O160" s="46"/>
      <c r="P160" s="46"/>
      <c r="Q160" s="46"/>
      <c r="R160" s="45">
        <v>1</v>
      </c>
      <c r="S160" s="46">
        <v>4353</v>
      </c>
      <c r="T160" s="45" t="s">
        <v>34</v>
      </c>
      <c r="U160" s="46">
        <v>435300</v>
      </c>
      <c r="AC160" s="47"/>
      <c r="AD160" s="47"/>
      <c r="AK160" s="47"/>
      <c r="AM160" s="91"/>
      <c r="AN160" s="47">
        <v>435300</v>
      </c>
      <c r="AQ160" s="47">
        <f t="shared" si="5"/>
        <v>435300</v>
      </c>
      <c r="AS160" s="44" t="s">
        <v>285</v>
      </c>
      <c r="AT160" s="44">
        <f t="shared" si="4"/>
        <v>0</v>
      </c>
      <c r="AU160" s="83" t="s">
        <v>285</v>
      </c>
      <c r="AV160" s="44" t="s">
        <v>234</v>
      </c>
      <c r="AW160" s="44" t="s">
        <v>28</v>
      </c>
      <c r="AX160" s="44" t="s">
        <v>35</v>
      </c>
      <c r="BA160" s="44" t="s">
        <v>296</v>
      </c>
      <c r="BB160" s="44" t="s">
        <v>295</v>
      </c>
      <c r="BC160" s="44" t="s">
        <v>293</v>
      </c>
      <c r="BE160" s="48" t="s">
        <v>35</v>
      </c>
      <c r="BF160" s="44" t="s">
        <v>753</v>
      </c>
      <c r="BO160" s="49"/>
      <c r="BS160" s="50"/>
    </row>
    <row r="161" spans="2:71" s="44" customFormat="1" ht="17.25" customHeight="1">
      <c r="B161" s="101"/>
      <c r="C161" s="44">
        <v>150</v>
      </c>
      <c r="D161" s="44">
        <v>6144</v>
      </c>
      <c r="E161" s="44" t="s">
        <v>103</v>
      </c>
      <c r="F161" s="44" t="s">
        <v>711</v>
      </c>
      <c r="G161" s="44">
        <v>76</v>
      </c>
      <c r="H161" s="44" t="s">
        <v>712</v>
      </c>
      <c r="I161" s="83" t="s">
        <v>280</v>
      </c>
      <c r="J161" s="44" t="s">
        <v>158</v>
      </c>
      <c r="K161" s="44" t="s">
        <v>30</v>
      </c>
      <c r="L161" s="45" t="s">
        <v>281</v>
      </c>
      <c r="M161" s="46">
        <v>8900</v>
      </c>
      <c r="N161" s="46"/>
      <c r="O161" s="46"/>
      <c r="P161" s="46"/>
      <c r="Q161" s="46"/>
      <c r="R161" s="45">
        <v>1</v>
      </c>
      <c r="S161" s="46">
        <v>8900</v>
      </c>
      <c r="T161" s="45" t="s">
        <v>232</v>
      </c>
      <c r="U161" s="46">
        <v>1112500</v>
      </c>
      <c r="AC161" s="47"/>
      <c r="AD161" s="47"/>
      <c r="AK161" s="47"/>
      <c r="AM161" s="91"/>
      <c r="AN161" s="47">
        <v>1112500</v>
      </c>
      <c r="AQ161" s="47">
        <f t="shared" si="5"/>
        <v>1112500</v>
      </c>
      <c r="AS161" s="44" t="s">
        <v>429</v>
      </c>
      <c r="AT161" s="44">
        <f t="shared" si="4"/>
        <v>0</v>
      </c>
      <c r="AU161" s="83" t="s">
        <v>429</v>
      </c>
      <c r="AV161" s="44" t="s">
        <v>234</v>
      </c>
      <c r="AW161" s="44" t="s">
        <v>28</v>
      </c>
      <c r="AX161" s="44" t="s">
        <v>35</v>
      </c>
      <c r="BA161" s="44" t="s">
        <v>294</v>
      </c>
      <c r="BB161" s="44" t="s">
        <v>295</v>
      </c>
      <c r="BC161" s="44" t="s">
        <v>293</v>
      </c>
      <c r="BE161" s="48" t="s">
        <v>35</v>
      </c>
      <c r="BF161" s="44" t="s">
        <v>754</v>
      </c>
      <c r="BO161" s="49"/>
      <c r="BS161" s="50"/>
    </row>
    <row r="162" spans="2:71" s="44" customFormat="1" ht="17.25" customHeight="1">
      <c r="B162" s="101"/>
      <c r="C162" s="44">
        <v>151</v>
      </c>
      <c r="D162" s="44">
        <v>6145</v>
      </c>
      <c r="E162" s="44" t="s">
        <v>103</v>
      </c>
      <c r="F162" s="44" t="s">
        <v>713</v>
      </c>
      <c r="G162" s="44">
        <v>77</v>
      </c>
      <c r="H162" s="44" t="s">
        <v>714</v>
      </c>
      <c r="I162" s="83" t="s">
        <v>280</v>
      </c>
      <c r="J162" s="44" t="s">
        <v>166</v>
      </c>
      <c r="K162" s="44" t="s">
        <v>140</v>
      </c>
      <c r="L162" s="45" t="s">
        <v>281</v>
      </c>
      <c r="M162" s="46">
        <v>12300</v>
      </c>
      <c r="N162" s="46"/>
      <c r="O162" s="46"/>
      <c r="P162" s="46"/>
      <c r="Q162" s="46"/>
      <c r="R162" s="45">
        <v>1</v>
      </c>
      <c r="S162" s="46">
        <v>12300</v>
      </c>
      <c r="T162" s="45" t="s">
        <v>207</v>
      </c>
      <c r="U162" s="46">
        <v>922500</v>
      </c>
      <c r="AC162" s="47"/>
      <c r="AD162" s="47"/>
      <c r="AK162" s="47"/>
      <c r="AM162" s="91"/>
      <c r="AN162" s="47">
        <v>922500</v>
      </c>
      <c r="AQ162" s="47">
        <f t="shared" si="5"/>
        <v>922500</v>
      </c>
      <c r="AS162" s="44" t="s">
        <v>285</v>
      </c>
      <c r="AT162" s="44">
        <f t="shared" si="4"/>
        <v>0</v>
      </c>
      <c r="AU162" s="83" t="s">
        <v>285</v>
      </c>
      <c r="AV162" s="44" t="s">
        <v>234</v>
      </c>
      <c r="AW162" s="44" t="s">
        <v>28</v>
      </c>
      <c r="AX162" s="44" t="s">
        <v>292</v>
      </c>
      <c r="BA162" s="44" t="s">
        <v>296</v>
      </c>
      <c r="BB162" s="44" t="s">
        <v>295</v>
      </c>
      <c r="BC162" s="44" t="s">
        <v>293</v>
      </c>
      <c r="BE162" s="48" t="s">
        <v>35</v>
      </c>
      <c r="BF162" s="44" t="s">
        <v>755</v>
      </c>
      <c r="BO162" s="49"/>
      <c r="BS162" s="50"/>
    </row>
    <row r="163" spans="2:71" s="44" customFormat="1" ht="17.25" customHeight="1">
      <c r="B163" s="101"/>
      <c r="C163" s="44">
        <v>152</v>
      </c>
      <c r="D163" s="44">
        <v>6146</v>
      </c>
      <c r="E163" s="44" t="s">
        <v>103</v>
      </c>
      <c r="F163" s="44" t="s">
        <v>715</v>
      </c>
      <c r="G163" s="44">
        <v>78</v>
      </c>
      <c r="H163" s="44" t="s">
        <v>716</v>
      </c>
      <c r="I163" s="83" t="s">
        <v>280</v>
      </c>
      <c r="J163" s="44" t="s">
        <v>179</v>
      </c>
      <c r="K163" s="44" t="s">
        <v>28</v>
      </c>
      <c r="L163" s="45" t="s">
        <v>173</v>
      </c>
      <c r="M163" s="46">
        <v>17838</v>
      </c>
      <c r="N163" s="46"/>
      <c r="O163" s="46"/>
      <c r="P163" s="46"/>
      <c r="Q163" s="46"/>
      <c r="R163" s="45">
        <v>1</v>
      </c>
      <c r="S163" s="46">
        <v>17838</v>
      </c>
      <c r="T163" s="45" t="s">
        <v>207</v>
      </c>
      <c r="U163" s="46">
        <v>1337850</v>
      </c>
      <c r="AC163" s="47"/>
      <c r="AD163" s="47"/>
      <c r="AK163" s="47"/>
      <c r="AM163" s="91"/>
      <c r="AN163" s="47">
        <v>1337850</v>
      </c>
      <c r="AQ163" s="47">
        <f t="shared" si="5"/>
        <v>1337850</v>
      </c>
      <c r="AS163" s="44" t="s">
        <v>429</v>
      </c>
      <c r="AT163" s="44">
        <f t="shared" si="4"/>
        <v>0</v>
      </c>
      <c r="AU163" s="83" t="s">
        <v>429</v>
      </c>
      <c r="AV163" s="44" t="s">
        <v>234</v>
      </c>
      <c r="AW163" s="44" t="s">
        <v>28</v>
      </c>
      <c r="AX163" s="44" t="s">
        <v>35</v>
      </c>
      <c r="BA163" s="44" t="s">
        <v>294</v>
      </c>
      <c r="BB163" s="44" t="s">
        <v>295</v>
      </c>
      <c r="BC163" s="44" t="s">
        <v>293</v>
      </c>
      <c r="BE163" s="48" t="s">
        <v>35</v>
      </c>
      <c r="BF163" s="44" t="s">
        <v>756</v>
      </c>
      <c r="BO163" s="49"/>
      <c r="BS163" s="50"/>
    </row>
    <row r="164" spans="2:71" s="44" customFormat="1" ht="17.25" customHeight="1">
      <c r="B164" s="101"/>
      <c r="C164" s="44">
        <v>153</v>
      </c>
      <c r="D164" s="44">
        <v>6147</v>
      </c>
      <c r="E164" s="44" t="s">
        <v>103</v>
      </c>
      <c r="F164" s="44" t="s">
        <v>717</v>
      </c>
      <c r="G164" s="44">
        <v>67</v>
      </c>
      <c r="H164" s="44" t="s">
        <v>718</v>
      </c>
      <c r="I164" s="83" t="s">
        <v>280</v>
      </c>
      <c r="J164" s="44" t="s">
        <v>190</v>
      </c>
      <c r="K164" s="44" t="s">
        <v>28</v>
      </c>
      <c r="L164" s="45" t="s">
        <v>203</v>
      </c>
      <c r="M164" s="46">
        <v>22270</v>
      </c>
      <c r="N164" s="46"/>
      <c r="O164" s="46"/>
      <c r="P164" s="46"/>
      <c r="Q164" s="46"/>
      <c r="R164" s="45">
        <v>1</v>
      </c>
      <c r="S164" s="46">
        <v>22270</v>
      </c>
      <c r="T164" s="45" t="s">
        <v>34</v>
      </c>
      <c r="U164" s="46">
        <v>2227000</v>
      </c>
      <c r="AC164" s="47"/>
      <c r="AD164" s="47"/>
      <c r="AK164" s="47"/>
      <c r="AM164" s="91"/>
      <c r="AN164" s="47">
        <v>2227000</v>
      </c>
      <c r="AQ164" s="47">
        <f t="shared" si="5"/>
        <v>2227000</v>
      </c>
      <c r="AS164" s="44" t="s">
        <v>678</v>
      </c>
      <c r="AT164" s="44">
        <f t="shared" si="4"/>
        <v>0</v>
      </c>
      <c r="AU164" s="83" t="s">
        <v>678</v>
      </c>
      <c r="AV164" s="44" t="s">
        <v>234</v>
      </c>
      <c r="AW164" s="44" t="s">
        <v>28</v>
      </c>
      <c r="AX164" s="44" t="s">
        <v>35</v>
      </c>
      <c r="BA164" s="44" t="s">
        <v>294</v>
      </c>
      <c r="BB164" s="44" t="s">
        <v>295</v>
      </c>
      <c r="BC164" s="44" t="s">
        <v>293</v>
      </c>
      <c r="BE164" s="48" t="s">
        <v>35</v>
      </c>
      <c r="BF164" s="44" t="s">
        <v>757</v>
      </c>
      <c r="BO164" s="49"/>
      <c r="BS164" s="50"/>
    </row>
    <row r="165" spans="2:71" s="44" customFormat="1" ht="17.25" customHeight="1">
      <c r="B165" s="101"/>
      <c r="C165" s="44">
        <v>154</v>
      </c>
      <c r="D165" s="44">
        <v>6148</v>
      </c>
      <c r="E165" s="44" t="s">
        <v>103</v>
      </c>
      <c r="F165" s="44" t="s">
        <v>719</v>
      </c>
      <c r="G165" s="44">
        <v>96</v>
      </c>
      <c r="H165" s="44" t="s">
        <v>720</v>
      </c>
      <c r="I165" s="83" t="s">
        <v>280</v>
      </c>
      <c r="J165" s="44" t="s">
        <v>164</v>
      </c>
      <c r="K165" s="44" t="s">
        <v>140</v>
      </c>
      <c r="L165" s="45" t="s">
        <v>181</v>
      </c>
      <c r="M165" s="46">
        <v>11546</v>
      </c>
      <c r="N165" s="46"/>
      <c r="O165" s="46"/>
      <c r="P165" s="46"/>
      <c r="Q165" s="46"/>
      <c r="R165" s="45">
        <v>1</v>
      </c>
      <c r="S165" s="46">
        <v>11546</v>
      </c>
      <c r="T165" s="45" t="s">
        <v>207</v>
      </c>
      <c r="U165" s="46">
        <v>865950</v>
      </c>
      <c r="AC165" s="47"/>
      <c r="AD165" s="47"/>
      <c r="AK165" s="47"/>
      <c r="AM165" s="91"/>
      <c r="AN165" s="47">
        <v>865950</v>
      </c>
      <c r="AQ165" s="47">
        <f t="shared" si="5"/>
        <v>865950</v>
      </c>
      <c r="AS165" s="44" t="s">
        <v>429</v>
      </c>
      <c r="AT165" s="44">
        <f t="shared" si="4"/>
        <v>0</v>
      </c>
      <c r="AU165" s="83" t="s">
        <v>429</v>
      </c>
      <c r="AV165" s="44" t="s">
        <v>234</v>
      </c>
      <c r="AW165" s="44" t="s">
        <v>28</v>
      </c>
      <c r="AX165" s="44" t="s">
        <v>35</v>
      </c>
      <c r="BA165" s="44" t="s">
        <v>294</v>
      </c>
      <c r="BB165" s="44" t="s">
        <v>295</v>
      </c>
      <c r="BC165" s="44" t="s">
        <v>293</v>
      </c>
      <c r="BE165" s="48" t="s">
        <v>35</v>
      </c>
      <c r="BF165" s="44" t="s">
        <v>758</v>
      </c>
      <c r="BO165" s="49"/>
      <c r="BS165" s="50"/>
    </row>
    <row r="166" spans="2:71" s="44" customFormat="1" ht="17.25" customHeight="1">
      <c r="B166" s="101"/>
      <c r="C166" s="44">
        <v>155</v>
      </c>
      <c r="D166" s="44">
        <v>6149</v>
      </c>
      <c r="E166" s="44" t="s">
        <v>103</v>
      </c>
      <c r="F166" s="44" t="s">
        <v>721</v>
      </c>
      <c r="G166" s="44">
        <v>70</v>
      </c>
      <c r="H166" s="44" t="s">
        <v>722</v>
      </c>
      <c r="I166" s="83" t="s">
        <v>280</v>
      </c>
      <c r="J166" s="44" t="s">
        <v>177</v>
      </c>
      <c r="K166" s="44" t="s">
        <v>281</v>
      </c>
      <c r="L166" s="45" t="s">
        <v>218</v>
      </c>
      <c r="M166" s="46">
        <v>16886</v>
      </c>
      <c r="N166" s="46"/>
      <c r="O166" s="46"/>
      <c r="P166" s="46"/>
      <c r="Q166" s="46"/>
      <c r="R166" s="45">
        <v>1</v>
      </c>
      <c r="S166" s="46">
        <v>16886</v>
      </c>
      <c r="T166" s="45" t="s">
        <v>34</v>
      </c>
      <c r="U166" s="46">
        <v>1688600</v>
      </c>
      <c r="AC166" s="47"/>
      <c r="AD166" s="47"/>
      <c r="AK166" s="47"/>
      <c r="AM166" s="91"/>
      <c r="AN166" s="47">
        <v>1688600</v>
      </c>
      <c r="AQ166" s="47">
        <f t="shared" si="5"/>
        <v>1688600</v>
      </c>
      <c r="AS166" s="44" t="s">
        <v>285</v>
      </c>
      <c r="AT166" s="44">
        <f t="shared" si="4"/>
        <v>0</v>
      </c>
      <c r="AU166" s="83" t="s">
        <v>285</v>
      </c>
      <c r="AV166" s="44" t="s">
        <v>234</v>
      </c>
      <c r="AW166" s="44" t="s">
        <v>28</v>
      </c>
      <c r="AX166" s="44" t="s">
        <v>35</v>
      </c>
      <c r="BA166" s="44" t="s">
        <v>296</v>
      </c>
      <c r="BB166" s="44" t="s">
        <v>295</v>
      </c>
      <c r="BC166" s="44" t="s">
        <v>293</v>
      </c>
      <c r="BE166" s="48" t="s">
        <v>35</v>
      </c>
      <c r="BF166" s="44" t="s">
        <v>759</v>
      </c>
      <c r="BO166" s="49"/>
      <c r="BS166" s="50"/>
    </row>
    <row r="167" spans="2:71" s="44" customFormat="1" ht="17.25" customHeight="1">
      <c r="B167" s="101"/>
      <c r="C167" s="44">
        <v>156</v>
      </c>
      <c r="D167" s="44">
        <v>6150</v>
      </c>
      <c r="E167" s="44" t="s">
        <v>103</v>
      </c>
      <c r="F167" s="44" t="s">
        <v>723</v>
      </c>
      <c r="G167" s="44">
        <v>69</v>
      </c>
      <c r="H167" s="44" t="s">
        <v>724</v>
      </c>
      <c r="I167" s="83" t="s">
        <v>280</v>
      </c>
      <c r="J167" s="44" t="s">
        <v>184</v>
      </c>
      <c r="K167" s="44" t="s">
        <v>28</v>
      </c>
      <c r="L167" s="45" t="s">
        <v>231</v>
      </c>
      <c r="M167" s="46">
        <v>19899</v>
      </c>
      <c r="N167" s="46"/>
      <c r="O167" s="46"/>
      <c r="P167" s="46"/>
      <c r="Q167" s="46"/>
      <c r="R167" s="45">
        <v>1</v>
      </c>
      <c r="S167" s="46">
        <v>19899</v>
      </c>
      <c r="T167" s="45" t="s">
        <v>207</v>
      </c>
      <c r="U167" s="46">
        <v>1492425</v>
      </c>
      <c r="AC167" s="47"/>
      <c r="AD167" s="47"/>
      <c r="AK167" s="47"/>
      <c r="AM167" s="91"/>
      <c r="AN167" s="47">
        <v>1492425</v>
      </c>
      <c r="AQ167" s="47">
        <f t="shared" si="5"/>
        <v>1492425</v>
      </c>
      <c r="AS167" s="44" t="s">
        <v>285</v>
      </c>
      <c r="AT167" s="44">
        <f t="shared" si="4"/>
        <v>0</v>
      </c>
      <c r="AU167" s="83" t="s">
        <v>285</v>
      </c>
      <c r="AV167" s="44" t="s">
        <v>234</v>
      </c>
      <c r="AW167" s="44" t="s">
        <v>28</v>
      </c>
      <c r="AX167" s="44" t="s">
        <v>35</v>
      </c>
      <c r="BA167" s="44" t="s">
        <v>296</v>
      </c>
      <c r="BB167" s="44" t="s">
        <v>295</v>
      </c>
      <c r="BC167" s="44" t="s">
        <v>293</v>
      </c>
      <c r="BE167" s="48" t="s">
        <v>35</v>
      </c>
      <c r="BF167" s="44" t="s">
        <v>760</v>
      </c>
      <c r="BO167" s="49"/>
      <c r="BS167" s="50"/>
    </row>
    <row r="168" spans="2:71" s="44" customFormat="1" ht="17.25" customHeight="1">
      <c r="B168" s="101"/>
      <c r="C168" s="44">
        <v>157</v>
      </c>
      <c r="D168" s="44">
        <v>6151</v>
      </c>
      <c r="E168" s="44" t="s">
        <v>103</v>
      </c>
      <c r="F168" s="44" t="s">
        <v>725</v>
      </c>
      <c r="G168" s="44">
        <v>79</v>
      </c>
      <c r="H168" s="44" t="s">
        <v>726</v>
      </c>
      <c r="I168" s="83" t="s">
        <v>280</v>
      </c>
      <c r="J168" s="44" t="s">
        <v>152</v>
      </c>
      <c r="K168" s="44" t="s">
        <v>140</v>
      </c>
      <c r="L168" s="45" t="s">
        <v>209</v>
      </c>
      <c r="M168" s="46">
        <v>6377</v>
      </c>
      <c r="N168" s="46"/>
      <c r="O168" s="46"/>
      <c r="P168" s="46"/>
      <c r="Q168" s="46"/>
      <c r="R168" s="45">
        <v>1</v>
      </c>
      <c r="S168" s="46">
        <v>6377</v>
      </c>
      <c r="T168" s="45" t="s">
        <v>207</v>
      </c>
      <c r="U168" s="46">
        <v>478275</v>
      </c>
      <c r="AC168" s="47"/>
      <c r="AD168" s="47"/>
      <c r="AK168" s="47"/>
      <c r="AM168" s="91"/>
      <c r="AN168" s="47">
        <v>478275</v>
      </c>
      <c r="AQ168" s="47">
        <f t="shared" si="5"/>
        <v>478275</v>
      </c>
      <c r="AS168" s="44" t="s">
        <v>285</v>
      </c>
      <c r="AT168" s="44">
        <f t="shared" si="4"/>
        <v>0</v>
      </c>
      <c r="AU168" s="83" t="s">
        <v>285</v>
      </c>
      <c r="AV168" s="44" t="s">
        <v>234</v>
      </c>
      <c r="AW168" s="44" t="s">
        <v>28</v>
      </c>
      <c r="AX168" s="44" t="s">
        <v>35</v>
      </c>
      <c r="BA168" s="44" t="s">
        <v>296</v>
      </c>
      <c r="BB168" s="44" t="s">
        <v>295</v>
      </c>
      <c r="BC168" s="44" t="s">
        <v>293</v>
      </c>
      <c r="BE168" s="48" t="s">
        <v>35</v>
      </c>
      <c r="BF168" s="44" t="s">
        <v>761</v>
      </c>
      <c r="BO168" s="49"/>
      <c r="BS168" s="50"/>
    </row>
    <row r="169" spans="2:71" s="44" customFormat="1" ht="17.25" customHeight="1">
      <c r="B169" s="101"/>
      <c r="C169" s="44">
        <v>158</v>
      </c>
      <c r="D169" s="44">
        <v>6152</v>
      </c>
      <c r="E169" s="44" t="s">
        <v>103</v>
      </c>
      <c r="F169" s="44" t="s">
        <v>727</v>
      </c>
      <c r="G169" s="44">
        <v>86</v>
      </c>
      <c r="H169" s="44" t="s">
        <v>728</v>
      </c>
      <c r="I169" s="83" t="s">
        <v>280</v>
      </c>
      <c r="J169" s="44" t="s">
        <v>187</v>
      </c>
      <c r="K169" s="44" t="s">
        <v>140</v>
      </c>
      <c r="L169" s="45" t="s">
        <v>185</v>
      </c>
      <c r="M169" s="46">
        <v>21150</v>
      </c>
      <c r="N169" s="46"/>
      <c r="O169" s="46"/>
      <c r="P169" s="46"/>
      <c r="Q169" s="46"/>
      <c r="R169" s="45">
        <v>1</v>
      </c>
      <c r="S169" s="46">
        <v>21150</v>
      </c>
      <c r="T169" s="45" t="s">
        <v>207</v>
      </c>
      <c r="U169" s="46">
        <v>1586250</v>
      </c>
      <c r="AC169" s="47"/>
      <c r="AD169" s="47"/>
      <c r="AK169" s="47"/>
      <c r="AM169" s="91"/>
      <c r="AN169" s="47">
        <v>1586250</v>
      </c>
      <c r="AQ169" s="47">
        <f t="shared" si="5"/>
        <v>1586250</v>
      </c>
      <c r="AS169" s="44" t="s">
        <v>285</v>
      </c>
      <c r="AT169" s="44">
        <f t="shared" si="4"/>
        <v>0</v>
      </c>
      <c r="AU169" s="83" t="s">
        <v>285</v>
      </c>
      <c r="AV169" s="44" t="s">
        <v>234</v>
      </c>
      <c r="AW169" s="44" t="s">
        <v>28</v>
      </c>
      <c r="AX169" s="44" t="s">
        <v>35</v>
      </c>
      <c r="BA169" s="44" t="s">
        <v>296</v>
      </c>
      <c r="BB169" s="44" t="s">
        <v>295</v>
      </c>
      <c r="BC169" s="44" t="s">
        <v>293</v>
      </c>
      <c r="BE169" s="48" t="s">
        <v>35</v>
      </c>
      <c r="BF169" s="44" t="s">
        <v>762</v>
      </c>
      <c r="BO169" s="49"/>
      <c r="BS169" s="50"/>
    </row>
    <row r="170" spans="2:71" s="44" customFormat="1" ht="17.25" customHeight="1">
      <c r="B170" s="101"/>
      <c r="C170" s="44">
        <v>159</v>
      </c>
      <c r="D170" s="44">
        <v>6153</v>
      </c>
      <c r="E170" s="44" t="s">
        <v>103</v>
      </c>
      <c r="F170" s="44" t="s">
        <v>729</v>
      </c>
      <c r="G170" s="44">
        <v>83</v>
      </c>
      <c r="H170" s="44" t="s">
        <v>730</v>
      </c>
      <c r="I170" s="83" t="s">
        <v>280</v>
      </c>
      <c r="J170" s="44" t="s">
        <v>179</v>
      </c>
      <c r="K170" s="44" t="s">
        <v>28</v>
      </c>
      <c r="L170" s="45" t="s">
        <v>187</v>
      </c>
      <c r="M170" s="46">
        <v>17852</v>
      </c>
      <c r="N170" s="46"/>
      <c r="O170" s="46"/>
      <c r="P170" s="46"/>
      <c r="Q170" s="46"/>
      <c r="R170" s="45">
        <v>1</v>
      </c>
      <c r="S170" s="46">
        <v>17852</v>
      </c>
      <c r="T170" s="45" t="s">
        <v>34</v>
      </c>
      <c r="U170" s="46">
        <v>1785200</v>
      </c>
      <c r="AC170" s="47"/>
      <c r="AD170" s="47"/>
      <c r="AK170" s="47"/>
      <c r="AM170" s="91"/>
      <c r="AN170" s="47">
        <v>1785200</v>
      </c>
      <c r="AQ170" s="47">
        <f t="shared" si="5"/>
        <v>1785200</v>
      </c>
      <c r="AS170" s="44" t="s">
        <v>285</v>
      </c>
      <c r="AT170" s="44">
        <f t="shared" si="4"/>
        <v>0</v>
      </c>
      <c r="AU170" s="83" t="s">
        <v>285</v>
      </c>
      <c r="AV170" s="44" t="s">
        <v>234</v>
      </c>
      <c r="AW170" s="44" t="s">
        <v>28</v>
      </c>
      <c r="AX170" s="44" t="s">
        <v>35</v>
      </c>
      <c r="BA170" s="44" t="s">
        <v>296</v>
      </c>
      <c r="BB170" s="44" t="s">
        <v>295</v>
      </c>
      <c r="BC170" s="44" t="s">
        <v>293</v>
      </c>
      <c r="BE170" s="48" t="s">
        <v>35</v>
      </c>
      <c r="BF170" s="44" t="s">
        <v>763</v>
      </c>
      <c r="BO170" s="49"/>
      <c r="BS170" s="50"/>
    </row>
    <row r="171" spans="2:71" s="44" customFormat="1" ht="17.25" customHeight="1">
      <c r="B171" s="101"/>
      <c r="C171" s="44">
        <v>160</v>
      </c>
      <c r="D171" s="44">
        <v>6154</v>
      </c>
      <c r="E171" s="44" t="s">
        <v>103</v>
      </c>
      <c r="F171" s="44" t="s">
        <v>731</v>
      </c>
      <c r="G171" s="44">
        <v>87</v>
      </c>
      <c r="H171" s="44" t="s">
        <v>732</v>
      </c>
      <c r="I171" s="83" t="s">
        <v>280</v>
      </c>
      <c r="J171" s="44" t="s">
        <v>159</v>
      </c>
      <c r="K171" s="44" t="s">
        <v>28</v>
      </c>
      <c r="L171" s="45" t="s">
        <v>184</v>
      </c>
      <c r="M171" s="46">
        <v>9449</v>
      </c>
      <c r="N171" s="46"/>
      <c r="O171" s="46"/>
      <c r="P171" s="46"/>
      <c r="Q171" s="46"/>
      <c r="R171" s="45">
        <v>1</v>
      </c>
      <c r="S171" s="46">
        <v>9449</v>
      </c>
      <c r="T171" s="45" t="s">
        <v>34</v>
      </c>
      <c r="U171" s="46">
        <v>944900</v>
      </c>
      <c r="AC171" s="47"/>
      <c r="AD171" s="47"/>
      <c r="AK171" s="47"/>
      <c r="AM171" s="91"/>
      <c r="AN171" s="47">
        <v>944900</v>
      </c>
      <c r="AQ171" s="47">
        <f t="shared" si="5"/>
        <v>944900</v>
      </c>
      <c r="AS171" s="44" t="s">
        <v>285</v>
      </c>
      <c r="AT171" s="44">
        <f t="shared" si="4"/>
        <v>0</v>
      </c>
      <c r="AU171" s="83" t="s">
        <v>285</v>
      </c>
      <c r="AV171" s="44" t="s">
        <v>234</v>
      </c>
      <c r="AW171" s="44" t="s">
        <v>28</v>
      </c>
      <c r="AX171" s="44" t="s">
        <v>35</v>
      </c>
      <c r="BA171" s="44" t="s">
        <v>296</v>
      </c>
      <c r="BB171" s="44" t="s">
        <v>295</v>
      </c>
      <c r="BC171" s="44" t="s">
        <v>293</v>
      </c>
      <c r="BE171" s="48" t="s">
        <v>35</v>
      </c>
      <c r="BF171" s="44" t="s">
        <v>764</v>
      </c>
      <c r="BO171" s="49"/>
      <c r="BS171" s="50"/>
    </row>
    <row r="172" spans="2:71" s="44" customFormat="1" ht="17.25" customHeight="1">
      <c r="B172" s="101"/>
      <c r="C172" s="44">
        <v>161</v>
      </c>
      <c r="D172" s="44">
        <v>6155</v>
      </c>
      <c r="E172" s="44" t="s">
        <v>103</v>
      </c>
      <c r="F172" s="44" t="s">
        <v>733</v>
      </c>
      <c r="G172" s="44">
        <v>88</v>
      </c>
      <c r="H172" s="44" t="s">
        <v>734</v>
      </c>
      <c r="I172" s="83" t="s">
        <v>280</v>
      </c>
      <c r="J172" s="44" t="s">
        <v>159</v>
      </c>
      <c r="K172" s="44" t="s">
        <v>140</v>
      </c>
      <c r="L172" s="45" t="s">
        <v>217</v>
      </c>
      <c r="M172" s="46">
        <v>9585</v>
      </c>
      <c r="N172" s="46"/>
      <c r="O172" s="46"/>
      <c r="P172" s="46"/>
      <c r="Q172" s="46"/>
      <c r="R172" s="45">
        <v>1</v>
      </c>
      <c r="S172" s="46">
        <v>9585</v>
      </c>
      <c r="T172" s="45" t="s">
        <v>232</v>
      </c>
      <c r="U172" s="46">
        <v>1198125</v>
      </c>
      <c r="AC172" s="47"/>
      <c r="AD172" s="47"/>
      <c r="AK172" s="47"/>
      <c r="AM172" s="91"/>
      <c r="AN172" s="47">
        <v>1198125</v>
      </c>
      <c r="AQ172" s="47">
        <f t="shared" si="5"/>
        <v>1198125</v>
      </c>
      <c r="AS172" s="44" t="s">
        <v>285</v>
      </c>
      <c r="AT172" s="44">
        <f t="shared" si="4"/>
        <v>0</v>
      </c>
      <c r="AU172" s="83" t="s">
        <v>285</v>
      </c>
      <c r="AV172" s="44" t="s">
        <v>234</v>
      </c>
      <c r="AW172" s="44" t="s">
        <v>28</v>
      </c>
      <c r="AX172" s="44" t="s">
        <v>35</v>
      </c>
      <c r="BA172" s="44" t="s">
        <v>296</v>
      </c>
      <c r="BB172" s="44" t="s">
        <v>295</v>
      </c>
      <c r="BC172" s="44" t="s">
        <v>293</v>
      </c>
      <c r="BE172" s="48" t="s">
        <v>35</v>
      </c>
      <c r="BF172" s="44" t="s">
        <v>765</v>
      </c>
      <c r="BO172" s="49"/>
      <c r="BS172" s="50"/>
    </row>
    <row r="173" spans="2:71" s="44" customFormat="1" ht="17.25" customHeight="1">
      <c r="B173" s="101"/>
      <c r="C173" s="44">
        <v>162</v>
      </c>
      <c r="D173" s="44">
        <v>6156</v>
      </c>
      <c r="E173" s="44" t="s">
        <v>103</v>
      </c>
      <c r="F173" s="44" t="s">
        <v>735</v>
      </c>
      <c r="G173" s="44">
        <v>85</v>
      </c>
      <c r="H173" s="44" t="s">
        <v>736</v>
      </c>
      <c r="I173" s="83" t="s">
        <v>280</v>
      </c>
      <c r="J173" s="44" t="s">
        <v>154</v>
      </c>
      <c r="K173" s="44" t="s">
        <v>30</v>
      </c>
      <c r="L173" s="45" t="s">
        <v>182</v>
      </c>
      <c r="M173" s="46">
        <v>7347</v>
      </c>
      <c r="N173" s="46"/>
      <c r="O173" s="46"/>
      <c r="P173" s="46"/>
      <c r="Q173" s="46"/>
      <c r="R173" s="45">
        <v>1</v>
      </c>
      <c r="S173" s="46">
        <v>7347</v>
      </c>
      <c r="T173" s="45" t="s">
        <v>207</v>
      </c>
      <c r="U173" s="46">
        <v>551025</v>
      </c>
      <c r="AC173" s="47"/>
      <c r="AD173" s="47"/>
      <c r="AK173" s="47"/>
      <c r="AM173" s="91"/>
      <c r="AN173" s="47">
        <v>551025</v>
      </c>
      <c r="AQ173" s="47">
        <f t="shared" si="5"/>
        <v>551025</v>
      </c>
      <c r="AS173" s="44" t="s">
        <v>285</v>
      </c>
      <c r="AT173" s="44">
        <f t="shared" si="4"/>
        <v>0</v>
      </c>
      <c r="AU173" s="83" t="s">
        <v>285</v>
      </c>
      <c r="AV173" s="44" t="s">
        <v>234</v>
      </c>
      <c r="AW173" s="44" t="s">
        <v>28</v>
      </c>
      <c r="AX173" s="44" t="s">
        <v>35</v>
      </c>
      <c r="BA173" s="44" t="s">
        <v>296</v>
      </c>
      <c r="BB173" s="44" t="s">
        <v>295</v>
      </c>
      <c r="BC173" s="44" t="s">
        <v>293</v>
      </c>
      <c r="BE173" s="48" t="s">
        <v>35</v>
      </c>
      <c r="BF173" s="44" t="s">
        <v>766</v>
      </c>
      <c r="BO173" s="49"/>
      <c r="BS173" s="50"/>
    </row>
    <row r="174" spans="2:71" s="44" customFormat="1" ht="17.25" customHeight="1">
      <c r="B174" s="101"/>
      <c r="C174" s="44">
        <v>163</v>
      </c>
      <c r="D174" s="44">
        <v>6157</v>
      </c>
      <c r="E174" s="44" t="s">
        <v>103</v>
      </c>
      <c r="F174" s="44" t="s">
        <v>737</v>
      </c>
      <c r="G174" s="44">
        <v>117</v>
      </c>
      <c r="H174" s="44" t="s">
        <v>738</v>
      </c>
      <c r="I174" s="83" t="s">
        <v>280</v>
      </c>
      <c r="J174" s="44" t="s">
        <v>153</v>
      </c>
      <c r="K174" s="44" t="s">
        <v>140</v>
      </c>
      <c r="L174" s="45" t="s">
        <v>143</v>
      </c>
      <c r="M174" s="46">
        <v>6706</v>
      </c>
      <c r="N174" s="46"/>
      <c r="O174" s="46"/>
      <c r="P174" s="46"/>
      <c r="Q174" s="46"/>
      <c r="R174" s="45">
        <v>1</v>
      </c>
      <c r="S174" s="46">
        <v>6706</v>
      </c>
      <c r="T174" s="45" t="s">
        <v>34</v>
      </c>
      <c r="U174" s="46">
        <v>670600</v>
      </c>
      <c r="AC174" s="47"/>
      <c r="AD174" s="47"/>
      <c r="AK174" s="47"/>
      <c r="AM174" s="91"/>
      <c r="AN174" s="47">
        <v>670600</v>
      </c>
      <c r="AQ174" s="47">
        <f t="shared" si="5"/>
        <v>670600</v>
      </c>
      <c r="AS174" s="44" t="s">
        <v>285</v>
      </c>
      <c r="AT174" s="44">
        <f t="shared" si="4"/>
        <v>0</v>
      </c>
      <c r="AU174" s="83" t="s">
        <v>285</v>
      </c>
      <c r="AV174" s="44" t="s">
        <v>234</v>
      </c>
      <c r="AW174" s="44" t="s">
        <v>28</v>
      </c>
      <c r="AX174" s="44" t="s">
        <v>35</v>
      </c>
      <c r="BA174" s="44" t="s">
        <v>296</v>
      </c>
      <c r="BB174" s="44" t="s">
        <v>295</v>
      </c>
      <c r="BC174" s="44" t="s">
        <v>293</v>
      </c>
      <c r="BE174" s="48" t="s">
        <v>35</v>
      </c>
      <c r="BF174" s="44" t="s">
        <v>767</v>
      </c>
      <c r="BO174" s="49"/>
      <c r="BS174" s="50"/>
    </row>
    <row r="175" spans="2:71" s="44" customFormat="1" ht="17.25" customHeight="1">
      <c r="B175" s="101"/>
      <c r="C175" s="44">
        <v>164</v>
      </c>
      <c r="D175" s="44">
        <v>6158</v>
      </c>
      <c r="E175" s="44" t="s">
        <v>103</v>
      </c>
      <c r="F175" s="44" t="s">
        <v>739</v>
      </c>
      <c r="G175" s="44">
        <v>64</v>
      </c>
      <c r="H175" s="44" t="s">
        <v>740</v>
      </c>
      <c r="I175" s="83" t="s">
        <v>280</v>
      </c>
      <c r="J175" s="44" t="s">
        <v>144</v>
      </c>
      <c r="K175" s="44" t="s">
        <v>140</v>
      </c>
      <c r="L175" s="45" t="s">
        <v>145</v>
      </c>
      <c r="M175" s="46">
        <v>3108</v>
      </c>
      <c r="N175" s="46"/>
      <c r="O175" s="46"/>
      <c r="P175" s="46"/>
      <c r="Q175" s="46"/>
      <c r="R175" s="45">
        <v>1</v>
      </c>
      <c r="S175" s="46">
        <v>3108</v>
      </c>
      <c r="T175" s="45" t="s">
        <v>34</v>
      </c>
      <c r="U175" s="46">
        <v>310800</v>
      </c>
      <c r="AC175" s="47"/>
      <c r="AD175" s="47"/>
      <c r="AK175" s="47"/>
      <c r="AM175" s="91"/>
      <c r="AN175" s="47">
        <v>310800</v>
      </c>
      <c r="AQ175" s="47">
        <f t="shared" si="5"/>
        <v>310800</v>
      </c>
      <c r="AS175" s="44" t="s">
        <v>285</v>
      </c>
      <c r="AT175" s="44">
        <f t="shared" si="4"/>
        <v>0</v>
      </c>
      <c r="AU175" s="83" t="s">
        <v>285</v>
      </c>
      <c r="AV175" s="44" t="s">
        <v>234</v>
      </c>
      <c r="AW175" s="44" t="s">
        <v>28</v>
      </c>
      <c r="AX175" s="44" t="s">
        <v>35</v>
      </c>
      <c r="BA175" s="44" t="s">
        <v>296</v>
      </c>
      <c r="BB175" s="44" t="s">
        <v>295</v>
      </c>
      <c r="BC175" s="44" t="s">
        <v>293</v>
      </c>
      <c r="BE175" s="48" t="s">
        <v>35</v>
      </c>
      <c r="BF175" s="44" t="s">
        <v>768</v>
      </c>
      <c r="BO175" s="49"/>
      <c r="BS175" s="50"/>
    </row>
    <row r="176" spans="2:71" s="44" customFormat="1" ht="17.25" customHeight="1">
      <c r="B176" s="101"/>
      <c r="C176" s="44">
        <v>165</v>
      </c>
      <c r="D176" s="44">
        <v>6159</v>
      </c>
      <c r="E176" s="44" t="s">
        <v>103</v>
      </c>
      <c r="F176" s="44" t="s">
        <v>741</v>
      </c>
      <c r="G176" s="44">
        <v>108</v>
      </c>
      <c r="H176" s="44" t="s">
        <v>742</v>
      </c>
      <c r="I176" s="83" t="s">
        <v>280</v>
      </c>
      <c r="J176" s="44" t="s">
        <v>141</v>
      </c>
      <c r="K176" s="44" t="s">
        <v>140</v>
      </c>
      <c r="L176" s="45" t="s">
        <v>163</v>
      </c>
      <c r="M176" s="46">
        <v>1927</v>
      </c>
      <c r="N176" s="46"/>
      <c r="O176" s="46"/>
      <c r="P176" s="46"/>
      <c r="Q176" s="46"/>
      <c r="R176" s="45">
        <v>1</v>
      </c>
      <c r="S176" s="46">
        <v>1927</v>
      </c>
      <c r="T176" s="45" t="s">
        <v>236</v>
      </c>
      <c r="U176" s="46">
        <v>337225</v>
      </c>
      <c r="AC176" s="47"/>
      <c r="AD176" s="47"/>
      <c r="AK176" s="47"/>
      <c r="AM176" s="91"/>
      <c r="AN176" s="47">
        <v>337225</v>
      </c>
      <c r="AQ176" s="47">
        <f t="shared" si="5"/>
        <v>337225</v>
      </c>
      <c r="AS176" s="44" t="s">
        <v>285</v>
      </c>
      <c r="AT176" s="44">
        <f t="shared" si="4"/>
        <v>0</v>
      </c>
      <c r="AU176" s="83" t="s">
        <v>285</v>
      </c>
      <c r="AV176" s="44" t="s">
        <v>234</v>
      </c>
      <c r="AW176" s="44" t="s">
        <v>28</v>
      </c>
      <c r="AX176" s="44" t="s">
        <v>35</v>
      </c>
      <c r="BA176" s="44" t="s">
        <v>296</v>
      </c>
      <c r="BB176" s="44" t="s">
        <v>295</v>
      </c>
      <c r="BC176" s="44" t="s">
        <v>293</v>
      </c>
      <c r="BE176" s="48" t="s">
        <v>35</v>
      </c>
      <c r="BF176" s="44" t="s">
        <v>769</v>
      </c>
      <c r="BO176" s="49"/>
      <c r="BS176" s="50"/>
    </row>
    <row r="177" spans="2:71" s="44" customFormat="1" ht="17.25" customHeight="1">
      <c r="B177" s="101"/>
      <c r="C177" s="44">
        <v>166</v>
      </c>
      <c r="D177" s="44">
        <v>6160</v>
      </c>
      <c r="E177" s="44" t="s">
        <v>103</v>
      </c>
      <c r="F177" s="44" t="s">
        <v>743</v>
      </c>
      <c r="G177" s="44">
        <v>107</v>
      </c>
      <c r="H177" s="44" t="s">
        <v>744</v>
      </c>
      <c r="I177" s="83" t="s">
        <v>280</v>
      </c>
      <c r="J177" s="44" t="s">
        <v>141</v>
      </c>
      <c r="K177" s="44" t="s">
        <v>281</v>
      </c>
      <c r="L177" s="45" t="s">
        <v>165</v>
      </c>
      <c r="M177" s="46">
        <v>1629</v>
      </c>
      <c r="N177" s="46"/>
      <c r="O177" s="46"/>
      <c r="P177" s="46"/>
      <c r="Q177" s="46"/>
      <c r="R177" s="45">
        <v>1</v>
      </c>
      <c r="S177" s="46">
        <v>1629</v>
      </c>
      <c r="T177" s="45" t="s">
        <v>236</v>
      </c>
      <c r="U177" s="46">
        <v>285075</v>
      </c>
      <c r="AC177" s="47"/>
      <c r="AD177" s="47"/>
      <c r="AK177" s="47"/>
      <c r="AM177" s="91"/>
      <c r="AN177" s="47">
        <v>285075</v>
      </c>
      <c r="AQ177" s="47">
        <f t="shared" si="5"/>
        <v>285075</v>
      </c>
      <c r="AS177" s="44" t="s">
        <v>285</v>
      </c>
      <c r="AT177" s="44">
        <f t="shared" si="4"/>
        <v>0</v>
      </c>
      <c r="AU177" s="83" t="s">
        <v>285</v>
      </c>
      <c r="AV177" s="44" t="s">
        <v>234</v>
      </c>
      <c r="AW177" s="44" t="s">
        <v>28</v>
      </c>
      <c r="AX177" s="44" t="s">
        <v>35</v>
      </c>
      <c r="BA177" s="44" t="s">
        <v>296</v>
      </c>
      <c r="BB177" s="44" t="s">
        <v>295</v>
      </c>
      <c r="BC177" s="44" t="s">
        <v>293</v>
      </c>
      <c r="BE177" s="48" t="s">
        <v>35</v>
      </c>
      <c r="BF177" s="44" t="s">
        <v>770</v>
      </c>
      <c r="BO177" s="49"/>
      <c r="BS177" s="50"/>
    </row>
    <row r="178" spans="2:71" s="44" customFormat="1" ht="17.25" customHeight="1">
      <c r="B178" s="101"/>
      <c r="C178" s="44">
        <v>167</v>
      </c>
      <c r="D178" s="44">
        <v>6161</v>
      </c>
      <c r="E178" s="44" t="s">
        <v>103</v>
      </c>
      <c r="F178" s="44" t="s">
        <v>745</v>
      </c>
      <c r="G178" s="44">
        <v>106</v>
      </c>
      <c r="H178" s="44" t="s">
        <v>746</v>
      </c>
      <c r="I178" s="83" t="s">
        <v>280</v>
      </c>
      <c r="J178" s="44" t="s">
        <v>147</v>
      </c>
      <c r="K178" s="44" t="s">
        <v>140</v>
      </c>
      <c r="L178" s="45" t="s">
        <v>231</v>
      </c>
      <c r="M178" s="46">
        <v>4399</v>
      </c>
      <c r="N178" s="46"/>
      <c r="O178" s="46"/>
      <c r="P178" s="46"/>
      <c r="Q178" s="46"/>
      <c r="R178" s="45">
        <v>1</v>
      </c>
      <c r="S178" s="46">
        <v>4399</v>
      </c>
      <c r="T178" s="45" t="s">
        <v>34</v>
      </c>
      <c r="U178" s="46">
        <v>439900</v>
      </c>
      <c r="AC178" s="47"/>
      <c r="AD178" s="47"/>
      <c r="AK178" s="47"/>
      <c r="AM178" s="91"/>
      <c r="AN178" s="47">
        <v>439900</v>
      </c>
      <c r="AQ178" s="47">
        <f t="shared" si="5"/>
        <v>439900</v>
      </c>
      <c r="AS178" s="44" t="s">
        <v>285</v>
      </c>
      <c r="AT178" s="44">
        <f t="shared" si="4"/>
        <v>0</v>
      </c>
      <c r="AU178" s="83" t="s">
        <v>285</v>
      </c>
      <c r="AV178" s="44" t="s">
        <v>234</v>
      </c>
      <c r="AW178" s="44" t="s">
        <v>28</v>
      </c>
      <c r="AX178" s="44" t="s">
        <v>35</v>
      </c>
      <c r="BA178" s="44" t="s">
        <v>296</v>
      </c>
      <c r="BB178" s="44" t="s">
        <v>295</v>
      </c>
      <c r="BC178" s="44" t="s">
        <v>293</v>
      </c>
      <c r="BE178" s="48" t="s">
        <v>35</v>
      </c>
      <c r="BF178" s="44" t="s">
        <v>771</v>
      </c>
      <c r="BO178" s="49"/>
      <c r="BS178" s="50"/>
    </row>
    <row r="179" spans="2:71" s="44" customFormat="1" ht="17.25" customHeight="1">
      <c r="B179" s="101"/>
      <c r="C179" s="44">
        <v>168</v>
      </c>
      <c r="D179" s="44">
        <v>6162</v>
      </c>
      <c r="E179" s="44" t="s">
        <v>103</v>
      </c>
      <c r="F179" s="44" t="s">
        <v>747</v>
      </c>
      <c r="G179" s="44">
        <v>105</v>
      </c>
      <c r="H179" s="44" t="s">
        <v>748</v>
      </c>
      <c r="I179" s="83" t="s">
        <v>280</v>
      </c>
      <c r="J179" s="44" t="s">
        <v>175</v>
      </c>
      <c r="K179" s="44" t="s">
        <v>140</v>
      </c>
      <c r="L179" s="45" t="s">
        <v>182</v>
      </c>
      <c r="M179" s="46">
        <v>16347</v>
      </c>
      <c r="N179" s="46"/>
      <c r="O179" s="46"/>
      <c r="P179" s="46"/>
      <c r="Q179" s="46"/>
      <c r="R179" s="45">
        <v>1</v>
      </c>
      <c r="S179" s="46">
        <v>16347</v>
      </c>
      <c r="T179" s="45" t="s">
        <v>34</v>
      </c>
      <c r="U179" s="46">
        <v>1634700</v>
      </c>
      <c r="AC179" s="47"/>
      <c r="AD179" s="47"/>
      <c r="AK179" s="47"/>
      <c r="AM179" s="91"/>
      <c r="AN179" s="47">
        <v>1634700</v>
      </c>
      <c r="AQ179" s="47">
        <f t="shared" si="5"/>
        <v>1634700</v>
      </c>
      <c r="AS179" s="44" t="s">
        <v>285</v>
      </c>
      <c r="AT179" s="44">
        <f t="shared" si="4"/>
        <v>0</v>
      </c>
      <c r="AU179" s="83" t="s">
        <v>285</v>
      </c>
      <c r="AV179" s="44" t="s">
        <v>234</v>
      </c>
      <c r="AW179" s="44" t="s">
        <v>28</v>
      </c>
      <c r="AX179" s="44" t="s">
        <v>35</v>
      </c>
      <c r="BA179" s="44" t="s">
        <v>296</v>
      </c>
      <c r="BB179" s="44" t="s">
        <v>295</v>
      </c>
      <c r="BC179" s="44" t="s">
        <v>293</v>
      </c>
      <c r="BE179" s="48" t="s">
        <v>35</v>
      </c>
      <c r="BF179" s="44" t="s">
        <v>772</v>
      </c>
      <c r="BO179" s="49"/>
      <c r="BS179" s="50"/>
    </row>
    <row r="180" spans="2:71" s="44" customFormat="1" ht="17.25" customHeight="1">
      <c r="B180" s="101"/>
      <c r="C180" s="44">
        <v>169</v>
      </c>
      <c r="D180" s="44">
        <v>6163</v>
      </c>
      <c r="E180" s="44" t="s">
        <v>103</v>
      </c>
      <c r="F180" s="44" t="s">
        <v>749</v>
      </c>
      <c r="G180" s="44">
        <v>104</v>
      </c>
      <c r="H180" s="44" t="s">
        <v>750</v>
      </c>
      <c r="I180" s="83" t="s">
        <v>280</v>
      </c>
      <c r="J180" s="44" t="s">
        <v>140</v>
      </c>
      <c r="K180" s="44" t="s">
        <v>30</v>
      </c>
      <c r="L180" s="45" t="s">
        <v>147</v>
      </c>
      <c r="M180" s="46">
        <v>1310</v>
      </c>
      <c r="N180" s="46"/>
      <c r="O180" s="46"/>
      <c r="P180" s="46"/>
      <c r="Q180" s="46"/>
      <c r="R180" s="45">
        <v>1</v>
      </c>
      <c r="S180" s="46">
        <v>1310</v>
      </c>
      <c r="T180" s="45" t="s">
        <v>34</v>
      </c>
      <c r="U180" s="46">
        <v>131000</v>
      </c>
      <c r="AC180" s="47"/>
      <c r="AD180" s="47"/>
      <c r="AK180" s="47"/>
      <c r="AM180" s="91"/>
      <c r="AN180" s="47">
        <v>131000</v>
      </c>
      <c r="AQ180" s="47">
        <f t="shared" si="5"/>
        <v>131000</v>
      </c>
      <c r="AS180" s="44" t="s">
        <v>285</v>
      </c>
      <c r="AT180" s="44">
        <f t="shared" si="4"/>
        <v>0</v>
      </c>
      <c r="AU180" s="83" t="s">
        <v>285</v>
      </c>
      <c r="AV180" s="44" t="s">
        <v>234</v>
      </c>
      <c r="AW180" s="44" t="s">
        <v>28</v>
      </c>
      <c r="AX180" s="44" t="s">
        <v>35</v>
      </c>
      <c r="BA180" s="44" t="s">
        <v>296</v>
      </c>
      <c r="BB180" s="44" t="s">
        <v>295</v>
      </c>
      <c r="BC180" s="44" t="s">
        <v>293</v>
      </c>
      <c r="BE180" s="48" t="s">
        <v>35</v>
      </c>
      <c r="BF180" s="44" t="s">
        <v>773</v>
      </c>
      <c r="BO180" s="49"/>
      <c r="BS180" s="50"/>
    </row>
    <row r="181" spans="2:71" s="44" customFormat="1" ht="17.25" customHeight="1">
      <c r="B181" s="101"/>
      <c r="C181" s="44">
        <v>170</v>
      </c>
      <c r="D181" s="44">
        <v>6168</v>
      </c>
      <c r="E181" s="44" t="s">
        <v>103</v>
      </c>
      <c r="F181" s="44" t="s">
        <v>774</v>
      </c>
      <c r="G181" s="44">
        <v>175</v>
      </c>
      <c r="H181" s="44" t="s">
        <v>775</v>
      </c>
      <c r="I181" s="83" t="s">
        <v>280</v>
      </c>
      <c r="J181" s="44" t="s">
        <v>140</v>
      </c>
      <c r="K181" s="44" t="s">
        <v>281</v>
      </c>
      <c r="L181" s="45" t="s">
        <v>219</v>
      </c>
      <c r="M181" s="46">
        <v>1287</v>
      </c>
      <c r="N181" s="46"/>
      <c r="O181" s="46"/>
      <c r="P181" s="46"/>
      <c r="Q181" s="46"/>
      <c r="R181" s="45">
        <v>1</v>
      </c>
      <c r="S181" s="46">
        <v>1287</v>
      </c>
      <c r="T181" s="45" t="s">
        <v>236</v>
      </c>
      <c r="U181" s="46">
        <v>225225</v>
      </c>
      <c r="AC181" s="47"/>
      <c r="AD181" s="47"/>
      <c r="AK181" s="47"/>
      <c r="AM181" s="91"/>
      <c r="AN181" s="47">
        <v>225225</v>
      </c>
      <c r="AQ181" s="47">
        <f t="shared" si="5"/>
        <v>225225</v>
      </c>
      <c r="AS181" s="44" t="s">
        <v>285</v>
      </c>
      <c r="AT181" s="44">
        <f t="shared" si="4"/>
        <v>0</v>
      </c>
      <c r="AU181" s="83" t="s">
        <v>285</v>
      </c>
      <c r="AV181" s="44" t="s">
        <v>234</v>
      </c>
      <c r="AW181" s="44" t="s">
        <v>28</v>
      </c>
      <c r="AX181" s="44" t="s">
        <v>35</v>
      </c>
      <c r="BA181" s="44" t="s">
        <v>296</v>
      </c>
      <c r="BB181" s="44" t="s">
        <v>295</v>
      </c>
      <c r="BC181" s="44" t="s">
        <v>293</v>
      </c>
      <c r="BE181" s="48" t="s">
        <v>35</v>
      </c>
      <c r="BF181" s="44" t="s">
        <v>793</v>
      </c>
      <c r="BO181" s="49"/>
      <c r="BS181" s="50"/>
    </row>
    <row r="182" spans="2:71" s="44" customFormat="1" ht="17.25" customHeight="1">
      <c r="B182" s="101"/>
      <c r="C182" s="44">
        <v>171</v>
      </c>
      <c r="D182" s="44">
        <v>6169</v>
      </c>
      <c r="E182" s="44" t="s">
        <v>103</v>
      </c>
      <c r="F182" s="44" t="s">
        <v>776</v>
      </c>
      <c r="G182" s="44">
        <v>174</v>
      </c>
      <c r="H182" s="44" t="s">
        <v>777</v>
      </c>
      <c r="I182" s="83" t="s">
        <v>280</v>
      </c>
      <c r="J182" s="44" t="s">
        <v>144</v>
      </c>
      <c r="K182" s="44" t="s">
        <v>140</v>
      </c>
      <c r="L182" s="45" t="s">
        <v>164</v>
      </c>
      <c r="M182" s="46">
        <v>3128</v>
      </c>
      <c r="N182" s="46"/>
      <c r="O182" s="46"/>
      <c r="P182" s="46"/>
      <c r="Q182" s="46"/>
      <c r="R182" s="45">
        <v>1</v>
      </c>
      <c r="S182" s="46">
        <v>3128</v>
      </c>
      <c r="T182" s="45" t="s">
        <v>232</v>
      </c>
      <c r="U182" s="46">
        <v>391000</v>
      </c>
      <c r="AC182" s="47"/>
      <c r="AD182" s="47"/>
      <c r="AK182" s="47"/>
      <c r="AM182" s="91"/>
      <c r="AN182" s="47">
        <v>391000</v>
      </c>
      <c r="AQ182" s="47">
        <f t="shared" si="5"/>
        <v>391000</v>
      </c>
      <c r="AS182" s="44" t="s">
        <v>285</v>
      </c>
      <c r="AT182" s="44">
        <f t="shared" si="4"/>
        <v>0</v>
      </c>
      <c r="AU182" s="83" t="s">
        <v>285</v>
      </c>
      <c r="AV182" s="44" t="s">
        <v>234</v>
      </c>
      <c r="AW182" s="44" t="s">
        <v>28</v>
      </c>
      <c r="AX182" s="44" t="s">
        <v>35</v>
      </c>
      <c r="BA182" s="44" t="s">
        <v>296</v>
      </c>
      <c r="BB182" s="44" t="s">
        <v>295</v>
      </c>
      <c r="BC182" s="44" t="s">
        <v>293</v>
      </c>
      <c r="BE182" s="48" t="s">
        <v>35</v>
      </c>
      <c r="BF182" s="44" t="s">
        <v>794</v>
      </c>
      <c r="BO182" s="49"/>
      <c r="BS182" s="50"/>
    </row>
    <row r="183" spans="2:71" s="44" customFormat="1" ht="17.25" customHeight="1">
      <c r="B183" s="101"/>
      <c r="C183" s="44">
        <v>172</v>
      </c>
      <c r="D183" s="44">
        <v>6170</v>
      </c>
      <c r="E183" s="44" t="s">
        <v>103</v>
      </c>
      <c r="F183" s="44" t="s">
        <v>778</v>
      </c>
      <c r="G183" s="44">
        <v>173</v>
      </c>
      <c r="H183" s="44" t="s">
        <v>275</v>
      </c>
      <c r="I183" s="83" t="s">
        <v>280</v>
      </c>
      <c r="J183" s="44" t="s">
        <v>142</v>
      </c>
      <c r="K183" s="44" t="s">
        <v>28</v>
      </c>
      <c r="L183" s="45" t="s">
        <v>193</v>
      </c>
      <c r="M183" s="46">
        <v>2258</v>
      </c>
      <c r="N183" s="46"/>
      <c r="O183" s="46"/>
      <c r="P183" s="46"/>
      <c r="Q183" s="46"/>
      <c r="R183" s="45">
        <v>1</v>
      </c>
      <c r="S183" s="46">
        <v>2258</v>
      </c>
      <c r="T183" s="45" t="s">
        <v>34</v>
      </c>
      <c r="U183" s="46">
        <v>225800</v>
      </c>
      <c r="AC183" s="47"/>
      <c r="AD183" s="47"/>
      <c r="AK183" s="47"/>
      <c r="AM183" s="91"/>
      <c r="AN183" s="47">
        <v>225800</v>
      </c>
      <c r="AQ183" s="47">
        <f t="shared" si="5"/>
        <v>225800</v>
      </c>
      <c r="AS183" s="44" t="s">
        <v>795</v>
      </c>
      <c r="AT183" s="44">
        <f t="shared" si="4"/>
        <v>0</v>
      </c>
      <c r="AU183" s="83" t="s">
        <v>795</v>
      </c>
      <c r="AV183" s="44" t="s">
        <v>234</v>
      </c>
      <c r="AW183" s="44" t="s">
        <v>28</v>
      </c>
      <c r="AX183" s="44" t="s">
        <v>35</v>
      </c>
      <c r="BA183" s="44" t="s">
        <v>296</v>
      </c>
      <c r="BB183" s="44" t="s">
        <v>295</v>
      </c>
      <c r="BC183" s="44" t="s">
        <v>293</v>
      </c>
      <c r="BE183" s="48" t="s">
        <v>35</v>
      </c>
      <c r="BF183" s="44" t="s">
        <v>796</v>
      </c>
      <c r="BO183" s="49"/>
      <c r="BS183" s="50"/>
    </row>
    <row r="184" spans="2:71" s="44" customFormat="1" ht="17.25" customHeight="1">
      <c r="B184" s="101"/>
      <c r="C184" s="44">
        <v>173</v>
      </c>
      <c r="D184" s="44">
        <v>6171</v>
      </c>
      <c r="E184" s="44" t="s">
        <v>103</v>
      </c>
      <c r="F184" s="44" t="s">
        <v>779</v>
      </c>
      <c r="G184" s="44">
        <v>176</v>
      </c>
      <c r="H184" s="44" t="s">
        <v>780</v>
      </c>
      <c r="I184" s="83" t="s">
        <v>280</v>
      </c>
      <c r="J184" s="44" t="s">
        <v>142</v>
      </c>
      <c r="K184" s="44" t="s">
        <v>281</v>
      </c>
      <c r="L184" s="45" t="s">
        <v>230</v>
      </c>
      <c r="M184" s="46">
        <v>2098</v>
      </c>
      <c r="N184" s="46"/>
      <c r="O184" s="46"/>
      <c r="P184" s="46"/>
      <c r="Q184" s="46"/>
      <c r="R184" s="45">
        <v>1</v>
      </c>
      <c r="S184" s="46">
        <v>2098</v>
      </c>
      <c r="T184" s="45" t="s">
        <v>207</v>
      </c>
      <c r="U184" s="46">
        <v>157350</v>
      </c>
      <c r="AC184" s="47"/>
      <c r="AD184" s="47"/>
      <c r="AK184" s="47"/>
      <c r="AM184" s="91"/>
      <c r="AN184" s="47">
        <v>157350</v>
      </c>
      <c r="AQ184" s="47">
        <f t="shared" si="5"/>
        <v>157350</v>
      </c>
      <c r="AS184" s="44" t="s">
        <v>285</v>
      </c>
      <c r="AT184" s="44">
        <f t="shared" si="4"/>
        <v>0</v>
      </c>
      <c r="AU184" s="83" t="s">
        <v>285</v>
      </c>
      <c r="AV184" s="44" t="s">
        <v>234</v>
      </c>
      <c r="AW184" s="44" t="s">
        <v>28</v>
      </c>
      <c r="AX184" s="44" t="s">
        <v>35</v>
      </c>
      <c r="BA184" s="44" t="s">
        <v>296</v>
      </c>
      <c r="BB184" s="44" t="s">
        <v>295</v>
      </c>
      <c r="BC184" s="44" t="s">
        <v>293</v>
      </c>
      <c r="BE184" s="48" t="s">
        <v>35</v>
      </c>
      <c r="BF184" s="44" t="s">
        <v>797</v>
      </c>
      <c r="BO184" s="49"/>
      <c r="BS184" s="50"/>
    </row>
    <row r="185" spans="2:71" s="44" customFormat="1" ht="17.25" customHeight="1">
      <c r="B185" s="101"/>
      <c r="C185" s="44">
        <v>174</v>
      </c>
      <c r="D185" s="44">
        <v>6172</v>
      </c>
      <c r="E185" s="44" t="s">
        <v>103</v>
      </c>
      <c r="F185" s="44" t="s">
        <v>781</v>
      </c>
      <c r="G185" s="44">
        <v>177</v>
      </c>
      <c r="H185" s="44" t="s">
        <v>782</v>
      </c>
      <c r="I185" s="83" t="s">
        <v>280</v>
      </c>
      <c r="J185" s="44" t="s">
        <v>147</v>
      </c>
      <c r="K185" s="44" t="s">
        <v>281</v>
      </c>
      <c r="L185" s="45" t="s">
        <v>229</v>
      </c>
      <c r="M185" s="46">
        <v>4097</v>
      </c>
      <c r="N185" s="46"/>
      <c r="O185" s="46"/>
      <c r="P185" s="46"/>
      <c r="Q185" s="46"/>
      <c r="R185" s="45">
        <v>1</v>
      </c>
      <c r="S185" s="46">
        <v>4097</v>
      </c>
      <c r="T185" s="45" t="s">
        <v>207</v>
      </c>
      <c r="U185" s="46">
        <v>307275</v>
      </c>
      <c r="AC185" s="47"/>
      <c r="AD185" s="47"/>
      <c r="AK185" s="47"/>
      <c r="AM185" s="91"/>
      <c r="AN185" s="47">
        <v>307275</v>
      </c>
      <c r="AQ185" s="47">
        <f t="shared" si="5"/>
        <v>307275</v>
      </c>
      <c r="AS185" s="44" t="s">
        <v>798</v>
      </c>
      <c r="AT185" s="44">
        <f t="shared" si="4"/>
        <v>0</v>
      </c>
      <c r="AU185" s="83" t="s">
        <v>798</v>
      </c>
      <c r="AV185" s="44" t="s">
        <v>234</v>
      </c>
      <c r="AW185" s="44" t="s">
        <v>28</v>
      </c>
      <c r="AX185" s="44" t="s">
        <v>35</v>
      </c>
      <c r="BA185" s="44" t="s">
        <v>296</v>
      </c>
      <c r="BB185" s="44" t="s">
        <v>295</v>
      </c>
      <c r="BC185" s="44" t="s">
        <v>293</v>
      </c>
      <c r="BE185" s="48" t="s">
        <v>35</v>
      </c>
      <c r="BF185" s="44" t="s">
        <v>799</v>
      </c>
      <c r="BO185" s="49"/>
      <c r="BS185" s="50"/>
    </row>
    <row r="186" spans="2:71" s="44" customFormat="1" ht="17.25" customHeight="1">
      <c r="B186" s="101"/>
      <c r="C186" s="44">
        <v>175</v>
      </c>
      <c r="D186" s="44">
        <v>6173</v>
      </c>
      <c r="E186" s="44" t="s">
        <v>103</v>
      </c>
      <c r="F186" s="44" t="s">
        <v>783</v>
      </c>
      <c r="G186" s="44">
        <v>178</v>
      </c>
      <c r="H186" s="44" t="s">
        <v>784</v>
      </c>
      <c r="I186" s="83" t="s">
        <v>280</v>
      </c>
      <c r="J186" s="44" t="s">
        <v>143</v>
      </c>
      <c r="K186" s="44" t="s">
        <v>140</v>
      </c>
      <c r="L186" s="45" t="s">
        <v>175</v>
      </c>
      <c r="M186" s="46">
        <v>2740</v>
      </c>
      <c r="N186" s="46"/>
      <c r="O186" s="46"/>
      <c r="P186" s="46"/>
      <c r="Q186" s="46"/>
      <c r="R186" s="45">
        <v>1</v>
      </c>
      <c r="S186" s="46">
        <v>2740</v>
      </c>
      <c r="T186" s="45" t="s">
        <v>207</v>
      </c>
      <c r="U186" s="46">
        <v>205500</v>
      </c>
      <c r="AC186" s="47"/>
      <c r="AD186" s="47"/>
      <c r="AK186" s="47"/>
      <c r="AM186" s="91"/>
      <c r="AN186" s="47">
        <v>205500</v>
      </c>
      <c r="AQ186" s="47">
        <f t="shared" si="5"/>
        <v>205500</v>
      </c>
      <c r="AS186" s="44" t="s">
        <v>285</v>
      </c>
      <c r="AT186" s="44">
        <f t="shared" si="4"/>
        <v>0</v>
      </c>
      <c r="AU186" s="83" t="s">
        <v>285</v>
      </c>
      <c r="AV186" s="44" t="s">
        <v>234</v>
      </c>
      <c r="AW186" s="44" t="s">
        <v>28</v>
      </c>
      <c r="AX186" s="44" t="s">
        <v>35</v>
      </c>
      <c r="BA186" s="44" t="s">
        <v>296</v>
      </c>
      <c r="BB186" s="44" t="s">
        <v>295</v>
      </c>
      <c r="BC186" s="44" t="s">
        <v>293</v>
      </c>
      <c r="BE186" s="48" t="s">
        <v>35</v>
      </c>
      <c r="BF186" s="44" t="s">
        <v>800</v>
      </c>
      <c r="BO186" s="49"/>
      <c r="BS186" s="50"/>
    </row>
    <row r="187" spans="2:71" s="44" customFormat="1" ht="17.25" customHeight="1">
      <c r="B187" s="101"/>
      <c r="C187" s="44">
        <v>176</v>
      </c>
      <c r="D187" s="44">
        <v>6174</v>
      </c>
      <c r="E187" s="44" t="s">
        <v>103</v>
      </c>
      <c r="F187" s="44" t="s">
        <v>785</v>
      </c>
      <c r="G187" s="44">
        <v>170</v>
      </c>
      <c r="H187" s="44" t="s">
        <v>786</v>
      </c>
      <c r="I187" s="83" t="s">
        <v>280</v>
      </c>
      <c r="J187" s="44" t="s">
        <v>159</v>
      </c>
      <c r="K187" s="44" t="s">
        <v>30</v>
      </c>
      <c r="L187" s="45" t="s">
        <v>230</v>
      </c>
      <c r="M187" s="46">
        <v>9398</v>
      </c>
      <c r="N187" s="46"/>
      <c r="O187" s="46"/>
      <c r="P187" s="46"/>
      <c r="Q187" s="46"/>
      <c r="R187" s="45">
        <v>1</v>
      </c>
      <c r="S187" s="46">
        <v>9398</v>
      </c>
      <c r="T187" s="45" t="s">
        <v>232</v>
      </c>
      <c r="U187" s="46">
        <v>1174750</v>
      </c>
      <c r="AC187" s="47"/>
      <c r="AD187" s="47"/>
      <c r="AK187" s="47"/>
      <c r="AM187" s="91"/>
      <c r="AN187" s="47">
        <v>1174750</v>
      </c>
      <c r="AQ187" s="47">
        <f t="shared" si="5"/>
        <v>1174750</v>
      </c>
      <c r="AS187" s="44" t="s">
        <v>285</v>
      </c>
      <c r="AT187" s="44">
        <f t="shared" si="4"/>
        <v>0</v>
      </c>
      <c r="AU187" s="83" t="s">
        <v>285</v>
      </c>
      <c r="AV187" s="44" t="s">
        <v>234</v>
      </c>
      <c r="AW187" s="44" t="s">
        <v>28</v>
      </c>
      <c r="AX187" s="44" t="s">
        <v>35</v>
      </c>
      <c r="BA187" s="44" t="s">
        <v>296</v>
      </c>
      <c r="BB187" s="44" t="s">
        <v>295</v>
      </c>
      <c r="BC187" s="44" t="s">
        <v>293</v>
      </c>
      <c r="BE187" s="48" t="s">
        <v>35</v>
      </c>
      <c r="BF187" s="44" t="s">
        <v>801</v>
      </c>
      <c r="BO187" s="49"/>
      <c r="BS187" s="50"/>
    </row>
    <row r="188" spans="2:71" s="44" customFormat="1" ht="17.25" customHeight="1">
      <c r="B188" s="101"/>
      <c r="C188" s="44">
        <v>177</v>
      </c>
      <c r="D188" s="44">
        <v>6175</v>
      </c>
      <c r="E188" s="44" t="s">
        <v>103</v>
      </c>
      <c r="F188" s="44" t="s">
        <v>787</v>
      </c>
      <c r="G188" s="44">
        <v>171</v>
      </c>
      <c r="H188" s="44" t="s">
        <v>788</v>
      </c>
      <c r="I188" s="83" t="s">
        <v>280</v>
      </c>
      <c r="J188" s="44" t="s">
        <v>140</v>
      </c>
      <c r="K188" s="44" t="s">
        <v>28</v>
      </c>
      <c r="L188" s="45" t="s">
        <v>150</v>
      </c>
      <c r="M188" s="46">
        <v>1413</v>
      </c>
      <c r="N188" s="46"/>
      <c r="O188" s="46"/>
      <c r="P188" s="46"/>
      <c r="Q188" s="46"/>
      <c r="R188" s="45">
        <v>1</v>
      </c>
      <c r="S188" s="46">
        <v>1413</v>
      </c>
      <c r="T188" s="45" t="s">
        <v>232</v>
      </c>
      <c r="U188" s="46">
        <v>176625</v>
      </c>
      <c r="AC188" s="47"/>
      <c r="AD188" s="47"/>
      <c r="AK188" s="47"/>
      <c r="AM188" s="91"/>
      <c r="AN188" s="47">
        <v>176625</v>
      </c>
      <c r="AQ188" s="47">
        <f t="shared" si="5"/>
        <v>176625</v>
      </c>
      <c r="AS188" s="44" t="s">
        <v>285</v>
      </c>
      <c r="AT188" s="44">
        <f t="shared" si="4"/>
        <v>0</v>
      </c>
      <c r="AU188" s="83" t="s">
        <v>285</v>
      </c>
      <c r="AV188" s="44" t="s">
        <v>234</v>
      </c>
      <c r="AW188" s="44" t="s">
        <v>28</v>
      </c>
      <c r="AX188" s="44" t="s">
        <v>35</v>
      </c>
      <c r="BA188" s="44" t="s">
        <v>296</v>
      </c>
      <c r="BB188" s="44" t="s">
        <v>295</v>
      </c>
      <c r="BC188" s="44" t="s">
        <v>293</v>
      </c>
      <c r="BE188" s="48" t="s">
        <v>35</v>
      </c>
      <c r="BF188" s="44" t="s">
        <v>802</v>
      </c>
      <c r="BO188" s="49"/>
      <c r="BS188" s="50"/>
    </row>
    <row r="189" spans="2:71" s="44" customFormat="1" ht="17.25" customHeight="1">
      <c r="B189" s="101"/>
      <c r="C189" s="44">
        <v>178</v>
      </c>
      <c r="D189" s="44">
        <v>6176</v>
      </c>
      <c r="E189" s="44" t="s">
        <v>103</v>
      </c>
      <c r="F189" s="44" t="s">
        <v>789</v>
      </c>
      <c r="G189" s="44">
        <v>68</v>
      </c>
      <c r="H189" s="44" t="s">
        <v>790</v>
      </c>
      <c r="I189" s="83" t="s">
        <v>280</v>
      </c>
      <c r="J189" s="44" t="s">
        <v>148</v>
      </c>
      <c r="K189" s="44" t="s">
        <v>140</v>
      </c>
      <c r="L189" s="45" t="s">
        <v>198</v>
      </c>
      <c r="M189" s="46">
        <v>4765</v>
      </c>
      <c r="N189" s="46"/>
      <c r="O189" s="46"/>
      <c r="P189" s="46"/>
      <c r="Q189" s="46"/>
      <c r="R189" s="45">
        <v>1</v>
      </c>
      <c r="S189" s="46">
        <v>4765</v>
      </c>
      <c r="T189" s="45" t="s">
        <v>34</v>
      </c>
      <c r="U189" s="46">
        <v>476500</v>
      </c>
      <c r="AC189" s="47"/>
      <c r="AD189" s="47"/>
      <c r="AK189" s="47"/>
      <c r="AM189" s="91"/>
      <c r="AN189" s="47">
        <v>476500</v>
      </c>
      <c r="AQ189" s="47">
        <f t="shared" si="5"/>
        <v>476500</v>
      </c>
      <c r="AS189" s="44" t="s">
        <v>429</v>
      </c>
      <c r="AT189" s="44">
        <f t="shared" si="4"/>
        <v>0</v>
      </c>
      <c r="AU189" s="83" t="s">
        <v>429</v>
      </c>
      <c r="AV189" s="44" t="s">
        <v>234</v>
      </c>
      <c r="AW189" s="44" t="s">
        <v>28</v>
      </c>
      <c r="AX189" s="44" t="s">
        <v>35</v>
      </c>
      <c r="BA189" s="44" t="s">
        <v>294</v>
      </c>
      <c r="BB189" s="44" t="s">
        <v>295</v>
      </c>
      <c r="BC189" s="44" t="s">
        <v>293</v>
      </c>
      <c r="BE189" s="48" t="s">
        <v>35</v>
      </c>
      <c r="BF189" s="44" t="s">
        <v>803</v>
      </c>
      <c r="BO189" s="49"/>
      <c r="BS189" s="50"/>
    </row>
    <row r="190" spans="2:71" s="44" customFormat="1" ht="17.25" customHeight="1">
      <c r="B190" s="101"/>
      <c r="C190" s="44">
        <v>179</v>
      </c>
      <c r="D190" s="44">
        <v>6177</v>
      </c>
      <c r="E190" s="44" t="s">
        <v>103</v>
      </c>
      <c r="F190" s="44" t="s">
        <v>791</v>
      </c>
      <c r="G190" s="44">
        <v>45</v>
      </c>
      <c r="H190" s="44" t="s">
        <v>792</v>
      </c>
      <c r="I190" s="83" t="s">
        <v>280</v>
      </c>
      <c r="J190" s="44" t="s">
        <v>281</v>
      </c>
      <c r="K190" s="44" t="s">
        <v>30</v>
      </c>
      <c r="L190" s="45" t="s">
        <v>204</v>
      </c>
      <c r="M190" s="46">
        <v>172</v>
      </c>
      <c r="N190" s="46"/>
      <c r="O190" s="46"/>
      <c r="P190" s="46"/>
      <c r="Q190" s="46"/>
      <c r="R190" s="45">
        <v>1</v>
      </c>
      <c r="S190" s="46">
        <v>172</v>
      </c>
      <c r="T190" s="45" t="s">
        <v>207</v>
      </c>
      <c r="U190" s="46">
        <v>12900</v>
      </c>
      <c r="AC190" s="47"/>
      <c r="AD190" s="47"/>
      <c r="AK190" s="47"/>
      <c r="AM190" s="91"/>
      <c r="AN190" s="47">
        <v>12900</v>
      </c>
      <c r="AQ190" s="47">
        <f t="shared" si="5"/>
        <v>12900</v>
      </c>
      <c r="AS190" s="44" t="s">
        <v>285</v>
      </c>
      <c r="AT190" s="44">
        <f t="shared" si="4"/>
        <v>0</v>
      </c>
      <c r="AU190" s="83" t="s">
        <v>285</v>
      </c>
      <c r="AV190" s="44" t="s">
        <v>234</v>
      </c>
      <c r="AW190" s="44" t="s">
        <v>28</v>
      </c>
      <c r="AX190" s="44" t="s">
        <v>35</v>
      </c>
      <c r="BA190" s="44" t="s">
        <v>296</v>
      </c>
      <c r="BB190" s="44" t="s">
        <v>295</v>
      </c>
      <c r="BC190" s="44" t="s">
        <v>293</v>
      </c>
      <c r="BE190" s="48" t="s">
        <v>35</v>
      </c>
      <c r="BF190" s="44" t="s">
        <v>672</v>
      </c>
      <c r="BO190" s="49"/>
      <c r="BS190" s="50"/>
    </row>
    <row r="191" spans="2:71" s="44" customFormat="1" ht="17.25" customHeight="1">
      <c r="B191" s="101"/>
      <c r="C191" s="44">
        <v>180</v>
      </c>
      <c r="D191" s="44">
        <v>6253</v>
      </c>
      <c r="E191" s="44" t="s">
        <v>103</v>
      </c>
      <c r="F191" s="44" t="s">
        <v>804</v>
      </c>
      <c r="G191" s="44">
        <v>73</v>
      </c>
      <c r="H191" s="44" t="s">
        <v>805</v>
      </c>
      <c r="I191" s="83" t="s">
        <v>280</v>
      </c>
      <c r="J191" s="44" t="s">
        <v>161</v>
      </c>
      <c r="K191" s="44" t="s">
        <v>281</v>
      </c>
      <c r="L191" s="45" t="s">
        <v>155</v>
      </c>
      <c r="M191" s="46">
        <v>10019</v>
      </c>
      <c r="N191" s="46"/>
      <c r="O191" s="46"/>
      <c r="P191" s="46"/>
      <c r="Q191" s="46"/>
      <c r="R191" s="45">
        <v>1</v>
      </c>
      <c r="S191" s="46">
        <v>10019</v>
      </c>
      <c r="T191" s="45" t="s">
        <v>34</v>
      </c>
      <c r="U191" s="46">
        <v>1001900</v>
      </c>
      <c r="AC191" s="47"/>
      <c r="AD191" s="47"/>
      <c r="AK191" s="47"/>
      <c r="AM191" s="91"/>
      <c r="AN191" s="47">
        <v>1001900</v>
      </c>
      <c r="AQ191" s="47">
        <f t="shared" si="5"/>
        <v>1001900</v>
      </c>
      <c r="AS191" s="44" t="s">
        <v>285</v>
      </c>
      <c r="AT191" s="44">
        <f t="shared" si="4"/>
        <v>0</v>
      </c>
      <c r="AU191" s="83" t="s">
        <v>285</v>
      </c>
      <c r="AV191" s="44" t="s">
        <v>234</v>
      </c>
      <c r="AW191" s="44" t="s">
        <v>28</v>
      </c>
      <c r="AX191" s="44" t="s">
        <v>35</v>
      </c>
      <c r="BA191" s="44" t="s">
        <v>296</v>
      </c>
      <c r="BB191" s="44" t="s">
        <v>295</v>
      </c>
      <c r="BC191" s="44" t="s">
        <v>293</v>
      </c>
      <c r="BE191" s="48" t="s">
        <v>35</v>
      </c>
      <c r="BF191" s="44" t="s">
        <v>825</v>
      </c>
      <c r="BO191" s="49"/>
      <c r="BS191" s="50"/>
    </row>
    <row r="192" spans="2:71" s="44" customFormat="1" ht="17.25" customHeight="1">
      <c r="B192" s="101"/>
      <c r="C192" s="44">
        <v>181</v>
      </c>
      <c r="D192" s="44">
        <v>6254</v>
      </c>
      <c r="E192" s="44" t="s">
        <v>103</v>
      </c>
      <c r="F192" s="44" t="s">
        <v>806</v>
      </c>
      <c r="G192" s="44">
        <v>55</v>
      </c>
      <c r="H192" s="44" t="s">
        <v>807</v>
      </c>
      <c r="I192" s="83" t="s">
        <v>280</v>
      </c>
      <c r="J192" s="44" t="s">
        <v>164</v>
      </c>
      <c r="K192" s="44" t="s">
        <v>30</v>
      </c>
      <c r="L192" s="45" t="s">
        <v>143</v>
      </c>
      <c r="M192" s="46">
        <v>11306</v>
      </c>
      <c r="N192" s="46"/>
      <c r="O192" s="46"/>
      <c r="P192" s="46"/>
      <c r="Q192" s="46"/>
      <c r="R192" s="45">
        <v>1</v>
      </c>
      <c r="S192" s="46">
        <v>11306</v>
      </c>
      <c r="T192" s="45" t="s">
        <v>34</v>
      </c>
      <c r="U192" s="46">
        <v>1130600</v>
      </c>
      <c r="AC192" s="47"/>
      <c r="AD192" s="47"/>
      <c r="AK192" s="47"/>
      <c r="AM192" s="91"/>
      <c r="AN192" s="47">
        <v>1130600</v>
      </c>
      <c r="AQ192" s="47">
        <f t="shared" si="5"/>
        <v>1130600</v>
      </c>
      <c r="AS192" s="44" t="s">
        <v>285</v>
      </c>
      <c r="AT192" s="44">
        <f t="shared" si="4"/>
        <v>0</v>
      </c>
      <c r="AU192" s="83" t="s">
        <v>285</v>
      </c>
      <c r="AV192" s="44" t="s">
        <v>234</v>
      </c>
      <c r="AW192" s="44" t="s">
        <v>28</v>
      </c>
      <c r="AX192" s="44" t="s">
        <v>35</v>
      </c>
      <c r="BA192" s="44" t="s">
        <v>296</v>
      </c>
      <c r="BB192" s="44" t="s">
        <v>295</v>
      </c>
      <c r="BC192" s="44" t="s">
        <v>293</v>
      </c>
      <c r="BE192" s="48" t="s">
        <v>35</v>
      </c>
      <c r="BF192" s="44" t="s">
        <v>826</v>
      </c>
      <c r="BO192" s="49"/>
      <c r="BS192" s="50"/>
    </row>
    <row r="193" spans="2:71" s="44" customFormat="1" ht="17.25" customHeight="1">
      <c r="B193" s="101"/>
      <c r="C193" s="44">
        <v>182</v>
      </c>
      <c r="D193" s="44">
        <v>6255</v>
      </c>
      <c r="E193" s="44" t="s">
        <v>103</v>
      </c>
      <c r="F193" s="44" t="s">
        <v>808</v>
      </c>
      <c r="G193" s="44">
        <v>86</v>
      </c>
      <c r="H193" s="44" t="s">
        <v>809</v>
      </c>
      <c r="I193" s="83" t="s">
        <v>280</v>
      </c>
      <c r="J193" s="44" t="s">
        <v>178</v>
      </c>
      <c r="K193" s="44" t="s">
        <v>281</v>
      </c>
      <c r="L193" s="45" t="s">
        <v>191</v>
      </c>
      <c r="M193" s="46">
        <v>17256</v>
      </c>
      <c r="N193" s="46"/>
      <c r="O193" s="46"/>
      <c r="P193" s="46"/>
      <c r="Q193" s="46"/>
      <c r="R193" s="45">
        <v>1</v>
      </c>
      <c r="S193" s="46">
        <v>17256</v>
      </c>
      <c r="T193" s="45" t="s">
        <v>34</v>
      </c>
      <c r="U193" s="46">
        <v>1725600</v>
      </c>
      <c r="AC193" s="47"/>
      <c r="AD193" s="47"/>
      <c r="AK193" s="47"/>
      <c r="AM193" s="91"/>
      <c r="AN193" s="47">
        <v>1725600</v>
      </c>
      <c r="AQ193" s="47">
        <f t="shared" si="5"/>
        <v>1725600</v>
      </c>
      <c r="AS193" s="44" t="s">
        <v>285</v>
      </c>
      <c r="AT193" s="44">
        <f t="shared" si="4"/>
        <v>0</v>
      </c>
      <c r="AU193" s="83" t="s">
        <v>285</v>
      </c>
      <c r="AV193" s="44" t="s">
        <v>234</v>
      </c>
      <c r="AW193" s="44" t="s">
        <v>28</v>
      </c>
      <c r="AX193" s="44" t="s">
        <v>35</v>
      </c>
      <c r="BA193" s="44" t="s">
        <v>296</v>
      </c>
      <c r="BB193" s="44" t="s">
        <v>295</v>
      </c>
      <c r="BC193" s="44" t="s">
        <v>293</v>
      </c>
      <c r="BE193" s="48" t="s">
        <v>35</v>
      </c>
      <c r="BF193" s="44" t="s">
        <v>827</v>
      </c>
      <c r="BO193" s="49"/>
      <c r="BS193" s="50"/>
    </row>
    <row r="194" spans="2:71" s="44" customFormat="1" ht="17.25" customHeight="1">
      <c r="B194" s="101"/>
      <c r="C194" s="44">
        <v>183</v>
      </c>
      <c r="D194" s="44">
        <v>6256</v>
      </c>
      <c r="E194" s="44" t="s">
        <v>103</v>
      </c>
      <c r="F194" s="44" t="s">
        <v>810</v>
      </c>
      <c r="G194" s="44">
        <v>85</v>
      </c>
      <c r="H194" s="44" t="s">
        <v>811</v>
      </c>
      <c r="I194" s="83" t="s">
        <v>280</v>
      </c>
      <c r="J194" s="44" t="s">
        <v>166</v>
      </c>
      <c r="K194" s="44" t="s">
        <v>281</v>
      </c>
      <c r="L194" s="45" t="s">
        <v>149</v>
      </c>
      <c r="M194" s="46">
        <v>12012</v>
      </c>
      <c r="N194" s="46"/>
      <c r="O194" s="46"/>
      <c r="P194" s="46"/>
      <c r="Q194" s="46"/>
      <c r="R194" s="45">
        <v>1</v>
      </c>
      <c r="S194" s="46">
        <v>12012</v>
      </c>
      <c r="T194" s="45" t="s">
        <v>34</v>
      </c>
      <c r="U194" s="46">
        <v>1201200</v>
      </c>
      <c r="AC194" s="47"/>
      <c r="AD194" s="47"/>
      <c r="AK194" s="47"/>
      <c r="AM194" s="91"/>
      <c r="AN194" s="47">
        <v>1201200</v>
      </c>
      <c r="AQ194" s="47">
        <f t="shared" si="5"/>
        <v>1201200</v>
      </c>
      <c r="AS194" s="44" t="s">
        <v>285</v>
      </c>
      <c r="AT194" s="44">
        <f t="shared" si="4"/>
        <v>0</v>
      </c>
      <c r="AU194" s="83" t="s">
        <v>285</v>
      </c>
      <c r="AV194" s="44" t="s">
        <v>234</v>
      </c>
      <c r="AW194" s="44" t="s">
        <v>28</v>
      </c>
      <c r="AX194" s="44" t="s">
        <v>35</v>
      </c>
      <c r="BA194" s="44" t="s">
        <v>296</v>
      </c>
      <c r="BB194" s="44" t="s">
        <v>295</v>
      </c>
      <c r="BC194" s="44" t="s">
        <v>293</v>
      </c>
      <c r="BE194" s="48" t="s">
        <v>35</v>
      </c>
      <c r="BF194" s="44" t="s">
        <v>828</v>
      </c>
      <c r="BO194" s="49"/>
      <c r="BS194" s="50"/>
    </row>
    <row r="195" spans="2:71" s="44" customFormat="1" ht="17.25" customHeight="1">
      <c r="B195" s="101"/>
      <c r="C195" s="44">
        <v>184</v>
      </c>
      <c r="D195" s="44">
        <v>6257</v>
      </c>
      <c r="E195" s="44" t="s">
        <v>103</v>
      </c>
      <c r="F195" s="44" t="s">
        <v>812</v>
      </c>
      <c r="G195" s="44">
        <v>60</v>
      </c>
      <c r="H195" s="44" t="s">
        <v>813</v>
      </c>
      <c r="I195" s="83" t="s">
        <v>280</v>
      </c>
      <c r="J195" s="44" t="s">
        <v>141</v>
      </c>
      <c r="K195" s="44" t="s">
        <v>140</v>
      </c>
      <c r="L195" s="45" t="s">
        <v>222</v>
      </c>
      <c r="M195" s="46">
        <v>1990</v>
      </c>
      <c r="N195" s="46"/>
      <c r="O195" s="46"/>
      <c r="P195" s="46"/>
      <c r="Q195" s="46"/>
      <c r="R195" s="45">
        <v>1</v>
      </c>
      <c r="S195" s="46">
        <v>1990</v>
      </c>
      <c r="T195" s="45" t="s">
        <v>34</v>
      </c>
      <c r="U195" s="46">
        <v>199000</v>
      </c>
      <c r="AC195" s="47"/>
      <c r="AD195" s="47"/>
      <c r="AK195" s="47"/>
      <c r="AM195" s="91"/>
      <c r="AN195" s="47">
        <v>199000</v>
      </c>
      <c r="AQ195" s="47">
        <f t="shared" si="5"/>
        <v>199000</v>
      </c>
      <c r="AS195" s="44" t="s">
        <v>285</v>
      </c>
      <c r="AT195" s="44">
        <f t="shared" ref="AT195:AT242" si="6">(AQ195*AR195)/100</f>
        <v>0</v>
      </c>
      <c r="AU195" s="83" t="s">
        <v>285</v>
      </c>
      <c r="AV195" s="44" t="s">
        <v>234</v>
      </c>
      <c r="AW195" s="44" t="s">
        <v>28</v>
      </c>
      <c r="AX195" s="44" t="s">
        <v>35</v>
      </c>
      <c r="BA195" s="44" t="s">
        <v>296</v>
      </c>
      <c r="BB195" s="44" t="s">
        <v>295</v>
      </c>
      <c r="BC195" s="44" t="s">
        <v>293</v>
      </c>
      <c r="BE195" s="48" t="s">
        <v>35</v>
      </c>
      <c r="BF195" s="44" t="s">
        <v>829</v>
      </c>
      <c r="BO195" s="49"/>
      <c r="BS195" s="50"/>
    </row>
    <row r="196" spans="2:71" s="44" customFormat="1" ht="17.25" customHeight="1">
      <c r="B196" s="101"/>
      <c r="C196" s="44">
        <v>185</v>
      </c>
      <c r="D196" s="44">
        <v>6258</v>
      </c>
      <c r="E196" s="44" t="s">
        <v>103</v>
      </c>
      <c r="F196" s="44" t="s">
        <v>814</v>
      </c>
      <c r="G196" s="44">
        <v>73</v>
      </c>
      <c r="H196" s="44" t="s">
        <v>815</v>
      </c>
      <c r="I196" s="83" t="s">
        <v>280</v>
      </c>
      <c r="J196" s="44" t="s">
        <v>143</v>
      </c>
      <c r="K196" s="44" t="s">
        <v>140</v>
      </c>
      <c r="L196" s="45" t="s">
        <v>141</v>
      </c>
      <c r="M196" s="46">
        <v>2704</v>
      </c>
      <c r="N196" s="46"/>
      <c r="O196" s="46"/>
      <c r="P196" s="46"/>
      <c r="Q196" s="46"/>
      <c r="R196" s="45">
        <v>1</v>
      </c>
      <c r="S196" s="46">
        <v>2704</v>
      </c>
      <c r="T196" s="45" t="s">
        <v>34</v>
      </c>
      <c r="U196" s="46">
        <v>270400</v>
      </c>
      <c r="AC196" s="47"/>
      <c r="AD196" s="47"/>
      <c r="AK196" s="47"/>
      <c r="AM196" s="91"/>
      <c r="AN196" s="47">
        <v>270400</v>
      </c>
      <c r="AQ196" s="47">
        <f t="shared" si="5"/>
        <v>270400</v>
      </c>
      <c r="AS196" s="44" t="s">
        <v>285</v>
      </c>
      <c r="AT196" s="44">
        <f t="shared" si="6"/>
        <v>0</v>
      </c>
      <c r="AU196" s="83" t="s">
        <v>285</v>
      </c>
      <c r="AV196" s="44" t="s">
        <v>234</v>
      </c>
      <c r="AW196" s="44" t="s">
        <v>28</v>
      </c>
      <c r="AX196" s="44" t="s">
        <v>35</v>
      </c>
      <c r="BA196" s="44" t="s">
        <v>296</v>
      </c>
      <c r="BB196" s="44" t="s">
        <v>295</v>
      </c>
      <c r="BC196" s="44" t="s">
        <v>293</v>
      </c>
      <c r="BE196" s="48" t="s">
        <v>35</v>
      </c>
      <c r="BF196" s="44" t="s">
        <v>830</v>
      </c>
      <c r="BO196" s="49"/>
      <c r="BS196" s="50"/>
    </row>
    <row r="197" spans="2:71" s="44" customFormat="1" ht="17.25" customHeight="1">
      <c r="B197" s="101"/>
      <c r="C197" s="44">
        <v>186</v>
      </c>
      <c r="D197" s="44">
        <v>6259</v>
      </c>
      <c r="E197" s="44" t="s">
        <v>103</v>
      </c>
      <c r="F197" s="44" t="s">
        <v>816</v>
      </c>
      <c r="G197" s="44">
        <v>68</v>
      </c>
      <c r="H197" s="44" t="s">
        <v>817</v>
      </c>
      <c r="I197" s="83" t="s">
        <v>280</v>
      </c>
      <c r="J197" s="44" t="s">
        <v>179</v>
      </c>
      <c r="K197" s="44" t="s">
        <v>28</v>
      </c>
      <c r="L197" s="45" t="s">
        <v>190</v>
      </c>
      <c r="M197" s="46">
        <v>17855</v>
      </c>
      <c r="N197" s="46"/>
      <c r="O197" s="46"/>
      <c r="P197" s="46"/>
      <c r="Q197" s="46"/>
      <c r="R197" s="45">
        <v>1</v>
      </c>
      <c r="S197" s="46">
        <v>17855</v>
      </c>
      <c r="T197" s="45" t="s">
        <v>34</v>
      </c>
      <c r="U197" s="46">
        <v>1785500</v>
      </c>
      <c r="AC197" s="47"/>
      <c r="AD197" s="47"/>
      <c r="AK197" s="47"/>
      <c r="AM197" s="91"/>
      <c r="AN197" s="47">
        <v>1785500</v>
      </c>
      <c r="AQ197" s="47">
        <f t="shared" si="5"/>
        <v>1785500</v>
      </c>
      <c r="AS197" s="44" t="s">
        <v>285</v>
      </c>
      <c r="AT197" s="44">
        <f t="shared" si="6"/>
        <v>0</v>
      </c>
      <c r="AU197" s="83" t="s">
        <v>285</v>
      </c>
      <c r="AV197" s="44" t="s">
        <v>234</v>
      </c>
      <c r="AW197" s="44" t="s">
        <v>28</v>
      </c>
      <c r="AX197" s="44" t="s">
        <v>35</v>
      </c>
      <c r="BA197" s="44" t="s">
        <v>296</v>
      </c>
      <c r="BB197" s="44" t="s">
        <v>295</v>
      </c>
      <c r="BC197" s="44" t="s">
        <v>293</v>
      </c>
      <c r="BE197" s="48" t="s">
        <v>35</v>
      </c>
      <c r="BF197" s="44" t="s">
        <v>831</v>
      </c>
      <c r="BO197" s="49"/>
      <c r="BS197" s="50"/>
    </row>
    <row r="198" spans="2:71" s="44" customFormat="1" ht="17.25" customHeight="1">
      <c r="B198" s="101"/>
      <c r="C198" s="44">
        <v>187</v>
      </c>
      <c r="D198" s="44">
        <v>6260</v>
      </c>
      <c r="E198" s="44" t="s">
        <v>103</v>
      </c>
      <c r="F198" s="44" t="s">
        <v>818</v>
      </c>
      <c r="G198" s="44">
        <v>95</v>
      </c>
      <c r="H198" s="44" t="s">
        <v>819</v>
      </c>
      <c r="I198" s="83" t="s">
        <v>280</v>
      </c>
      <c r="J198" s="44" t="s">
        <v>155</v>
      </c>
      <c r="K198" s="44" t="s">
        <v>28</v>
      </c>
      <c r="L198" s="45" t="s">
        <v>205</v>
      </c>
      <c r="M198" s="46">
        <v>7873</v>
      </c>
      <c r="N198" s="46"/>
      <c r="O198" s="46"/>
      <c r="P198" s="46"/>
      <c r="Q198" s="46"/>
      <c r="R198" s="45">
        <v>1</v>
      </c>
      <c r="S198" s="46">
        <v>7873</v>
      </c>
      <c r="T198" s="45" t="s">
        <v>34</v>
      </c>
      <c r="U198" s="46">
        <v>787300</v>
      </c>
      <c r="AC198" s="47"/>
      <c r="AD198" s="47"/>
      <c r="AK198" s="47"/>
      <c r="AM198" s="91"/>
      <c r="AN198" s="47">
        <v>787300</v>
      </c>
      <c r="AQ198" s="47">
        <f t="shared" si="5"/>
        <v>787300</v>
      </c>
      <c r="AS198" s="44" t="s">
        <v>285</v>
      </c>
      <c r="AT198" s="44">
        <f t="shared" si="6"/>
        <v>0</v>
      </c>
      <c r="AU198" s="83" t="s">
        <v>285</v>
      </c>
      <c r="AV198" s="44" t="s">
        <v>234</v>
      </c>
      <c r="AW198" s="44" t="s">
        <v>28</v>
      </c>
      <c r="AX198" s="44" t="s">
        <v>35</v>
      </c>
      <c r="BA198" s="44" t="s">
        <v>296</v>
      </c>
      <c r="BB198" s="44" t="s">
        <v>295</v>
      </c>
      <c r="BC198" s="44" t="s">
        <v>293</v>
      </c>
      <c r="BE198" s="48" t="s">
        <v>35</v>
      </c>
      <c r="BF198" s="44" t="s">
        <v>832</v>
      </c>
      <c r="BO198" s="49"/>
      <c r="BS198" s="50"/>
    </row>
    <row r="199" spans="2:71" s="44" customFormat="1" ht="17.25" customHeight="1">
      <c r="B199" s="101"/>
      <c r="C199" s="44">
        <v>188</v>
      </c>
      <c r="D199" s="44">
        <v>6261</v>
      </c>
      <c r="E199" s="44" t="s">
        <v>103</v>
      </c>
      <c r="F199" s="44" t="s">
        <v>820</v>
      </c>
      <c r="G199" s="44">
        <v>86</v>
      </c>
      <c r="H199" s="44" t="s">
        <v>821</v>
      </c>
      <c r="I199" s="83" t="s">
        <v>280</v>
      </c>
      <c r="J199" s="44" t="s">
        <v>162</v>
      </c>
      <c r="K199" s="44" t="s">
        <v>281</v>
      </c>
      <c r="L199" s="45" t="s">
        <v>224</v>
      </c>
      <c r="M199" s="46">
        <v>10492</v>
      </c>
      <c r="N199" s="46"/>
      <c r="O199" s="46"/>
      <c r="P199" s="46"/>
      <c r="Q199" s="46"/>
      <c r="R199" s="45">
        <v>1</v>
      </c>
      <c r="S199" s="46">
        <v>10492</v>
      </c>
      <c r="T199" s="45" t="s">
        <v>34</v>
      </c>
      <c r="U199" s="46">
        <v>1049200</v>
      </c>
      <c r="AC199" s="47"/>
      <c r="AD199" s="47"/>
      <c r="AK199" s="47"/>
      <c r="AM199" s="91"/>
      <c r="AN199" s="47">
        <v>1049200</v>
      </c>
      <c r="AQ199" s="47">
        <f t="shared" si="5"/>
        <v>1049200</v>
      </c>
      <c r="AS199" s="44" t="s">
        <v>284</v>
      </c>
      <c r="AT199" s="44">
        <f t="shared" si="6"/>
        <v>0</v>
      </c>
      <c r="AU199" s="83" t="s">
        <v>284</v>
      </c>
      <c r="AV199" s="44" t="s">
        <v>234</v>
      </c>
      <c r="AW199" s="44" t="s">
        <v>28</v>
      </c>
      <c r="AX199" s="44" t="s">
        <v>35</v>
      </c>
      <c r="BA199" s="44" t="s">
        <v>294</v>
      </c>
      <c r="BB199" s="44" t="s">
        <v>295</v>
      </c>
      <c r="BC199" s="44" t="s">
        <v>293</v>
      </c>
      <c r="BE199" s="48" t="s">
        <v>35</v>
      </c>
      <c r="BF199" s="44" t="s">
        <v>833</v>
      </c>
      <c r="BO199" s="49"/>
      <c r="BS199" s="50"/>
    </row>
    <row r="200" spans="2:71" s="44" customFormat="1" ht="17.25" customHeight="1">
      <c r="B200" s="101"/>
      <c r="C200" s="44">
        <v>189</v>
      </c>
      <c r="D200" s="44">
        <v>6262</v>
      </c>
      <c r="E200" s="44" t="s">
        <v>103</v>
      </c>
      <c r="F200" s="44" t="s">
        <v>822</v>
      </c>
      <c r="G200" s="44">
        <v>87</v>
      </c>
      <c r="H200" s="44" t="s">
        <v>278</v>
      </c>
      <c r="I200" s="83" t="s">
        <v>280</v>
      </c>
      <c r="J200" s="44" t="s">
        <v>145</v>
      </c>
      <c r="K200" s="44" t="s">
        <v>30</v>
      </c>
      <c r="L200" s="45" t="s">
        <v>140</v>
      </c>
      <c r="M200" s="46">
        <v>3303</v>
      </c>
      <c r="N200" s="46"/>
      <c r="O200" s="46"/>
      <c r="P200" s="46"/>
      <c r="Q200" s="46"/>
      <c r="R200" s="45">
        <v>1</v>
      </c>
      <c r="S200" s="46">
        <v>3303</v>
      </c>
      <c r="T200" s="45" t="s">
        <v>232</v>
      </c>
      <c r="U200" s="46">
        <v>412875</v>
      </c>
      <c r="AC200" s="47"/>
      <c r="AD200" s="47"/>
      <c r="AK200" s="47"/>
      <c r="AM200" s="91"/>
      <c r="AN200" s="47">
        <v>412875</v>
      </c>
      <c r="AQ200" s="47">
        <f t="shared" si="5"/>
        <v>412875</v>
      </c>
      <c r="AS200" s="44" t="s">
        <v>285</v>
      </c>
      <c r="AT200" s="44">
        <f t="shared" si="6"/>
        <v>0</v>
      </c>
      <c r="AU200" s="83" t="s">
        <v>285</v>
      </c>
      <c r="AV200" s="44" t="s">
        <v>234</v>
      </c>
      <c r="AW200" s="44" t="s">
        <v>28</v>
      </c>
      <c r="AX200" s="44" t="s">
        <v>35</v>
      </c>
      <c r="BA200" s="44" t="s">
        <v>296</v>
      </c>
      <c r="BB200" s="44" t="s">
        <v>295</v>
      </c>
      <c r="BC200" s="44" t="s">
        <v>293</v>
      </c>
      <c r="BE200" s="48" t="s">
        <v>35</v>
      </c>
      <c r="BF200" s="44" t="s">
        <v>834</v>
      </c>
      <c r="BO200" s="49"/>
      <c r="BS200" s="50"/>
    </row>
    <row r="201" spans="2:71" s="44" customFormat="1" ht="17.25" customHeight="1">
      <c r="B201" s="101"/>
      <c r="C201" s="44">
        <v>190</v>
      </c>
      <c r="D201" s="44">
        <v>6263</v>
      </c>
      <c r="E201" s="44" t="s">
        <v>103</v>
      </c>
      <c r="F201" s="44" t="s">
        <v>823</v>
      </c>
      <c r="G201" s="44">
        <v>103</v>
      </c>
      <c r="H201" s="44" t="s">
        <v>824</v>
      </c>
      <c r="I201" s="83" t="s">
        <v>280</v>
      </c>
      <c r="J201" s="44" t="s">
        <v>140</v>
      </c>
      <c r="K201" s="44" t="s">
        <v>140</v>
      </c>
      <c r="L201" s="45" t="s">
        <v>190</v>
      </c>
      <c r="M201" s="46">
        <v>1555</v>
      </c>
      <c r="N201" s="46"/>
      <c r="O201" s="46"/>
      <c r="P201" s="46"/>
      <c r="Q201" s="46"/>
      <c r="R201" s="45">
        <v>1</v>
      </c>
      <c r="S201" s="46">
        <v>1555</v>
      </c>
      <c r="T201" s="45" t="s">
        <v>236</v>
      </c>
      <c r="U201" s="46">
        <v>272125</v>
      </c>
      <c r="AC201" s="47"/>
      <c r="AD201" s="47"/>
      <c r="AK201" s="47"/>
      <c r="AM201" s="91"/>
      <c r="AN201" s="47">
        <v>272125</v>
      </c>
      <c r="AQ201" s="47">
        <f t="shared" si="5"/>
        <v>272125</v>
      </c>
      <c r="AS201" s="44" t="s">
        <v>285</v>
      </c>
      <c r="AT201" s="44">
        <f t="shared" si="6"/>
        <v>0</v>
      </c>
      <c r="AU201" s="83" t="s">
        <v>285</v>
      </c>
      <c r="AV201" s="44" t="s">
        <v>234</v>
      </c>
      <c r="AW201" s="44" t="s">
        <v>28</v>
      </c>
      <c r="AX201" s="44" t="s">
        <v>35</v>
      </c>
      <c r="BA201" s="44" t="s">
        <v>296</v>
      </c>
      <c r="BB201" s="44" t="s">
        <v>295</v>
      </c>
      <c r="BC201" s="44" t="s">
        <v>293</v>
      </c>
      <c r="BE201" s="48" t="s">
        <v>35</v>
      </c>
      <c r="BF201" s="44" t="s">
        <v>835</v>
      </c>
      <c r="BO201" s="49"/>
      <c r="BS201" s="50"/>
    </row>
    <row r="202" spans="2:71" s="44" customFormat="1" ht="17.25" customHeight="1">
      <c r="B202" s="101"/>
      <c r="C202" s="44">
        <v>191</v>
      </c>
      <c r="D202" s="44">
        <v>6268</v>
      </c>
      <c r="E202" s="44" t="s">
        <v>103</v>
      </c>
      <c r="F202" s="44" t="s">
        <v>836</v>
      </c>
      <c r="G202" s="44">
        <v>69</v>
      </c>
      <c r="H202" s="44" t="s">
        <v>837</v>
      </c>
      <c r="I202" s="83" t="s">
        <v>280</v>
      </c>
      <c r="J202" s="44" t="s">
        <v>169</v>
      </c>
      <c r="K202" s="44" t="s">
        <v>281</v>
      </c>
      <c r="L202" s="45" t="s">
        <v>197</v>
      </c>
      <c r="M202" s="46">
        <v>13264</v>
      </c>
      <c r="N202" s="46"/>
      <c r="O202" s="46"/>
      <c r="P202" s="46"/>
      <c r="Q202" s="46"/>
      <c r="R202" s="45">
        <v>1</v>
      </c>
      <c r="S202" s="46">
        <v>13264</v>
      </c>
      <c r="T202" s="45" t="s">
        <v>34</v>
      </c>
      <c r="U202" s="46">
        <v>1326400</v>
      </c>
      <c r="AC202" s="47"/>
      <c r="AD202" s="47"/>
      <c r="AK202" s="47"/>
      <c r="AM202" s="91"/>
      <c r="AN202" s="47">
        <v>1326400</v>
      </c>
      <c r="AQ202" s="47">
        <f t="shared" ref="AQ202:AQ219" si="7">AN202</f>
        <v>1326400</v>
      </c>
      <c r="AS202" s="44" t="s">
        <v>284</v>
      </c>
      <c r="AT202" s="44">
        <f t="shared" si="6"/>
        <v>0</v>
      </c>
      <c r="AU202" s="83" t="s">
        <v>284</v>
      </c>
      <c r="AV202" s="44" t="s">
        <v>234</v>
      </c>
      <c r="AW202" s="44" t="s">
        <v>28</v>
      </c>
      <c r="AX202" s="44" t="s">
        <v>35</v>
      </c>
      <c r="BA202" s="44" t="s">
        <v>294</v>
      </c>
      <c r="BB202" s="44" t="s">
        <v>295</v>
      </c>
      <c r="BC202" s="44" t="s">
        <v>293</v>
      </c>
      <c r="BE202" s="48" t="s">
        <v>35</v>
      </c>
      <c r="BF202" s="44" t="s">
        <v>840</v>
      </c>
      <c r="BO202" s="49"/>
      <c r="BS202" s="50"/>
    </row>
    <row r="203" spans="2:71" s="44" customFormat="1" ht="17.25" customHeight="1">
      <c r="B203" s="101"/>
      <c r="C203" s="44">
        <v>192</v>
      </c>
      <c r="D203" s="44">
        <v>6269</v>
      </c>
      <c r="E203" s="44" t="s">
        <v>103</v>
      </c>
      <c r="F203" s="44" t="s">
        <v>838</v>
      </c>
      <c r="G203" s="44">
        <v>70</v>
      </c>
      <c r="H203" s="44" t="s">
        <v>839</v>
      </c>
      <c r="I203" s="83" t="s">
        <v>280</v>
      </c>
      <c r="J203" s="44" t="s">
        <v>168</v>
      </c>
      <c r="K203" s="44" t="s">
        <v>28</v>
      </c>
      <c r="L203" s="45" t="s">
        <v>214</v>
      </c>
      <c r="M203" s="46">
        <v>13082</v>
      </c>
      <c r="N203" s="46"/>
      <c r="O203" s="46"/>
      <c r="P203" s="46"/>
      <c r="Q203" s="46"/>
      <c r="R203" s="45">
        <v>1</v>
      </c>
      <c r="S203" s="46">
        <v>13082</v>
      </c>
      <c r="T203" s="45" t="s">
        <v>34</v>
      </c>
      <c r="U203" s="46">
        <v>1308200</v>
      </c>
      <c r="AC203" s="47"/>
      <c r="AD203" s="47"/>
      <c r="AK203" s="47"/>
      <c r="AM203" s="91"/>
      <c r="AN203" s="47">
        <v>1308200</v>
      </c>
      <c r="AQ203" s="47">
        <f t="shared" si="7"/>
        <v>1308200</v>
      </c>
      <c r="AS203" s="44" t="s">
        <v>284</v>
      </c>
      <c r="AT203" s="44">
        <f t="shared" si="6"/>
        <v>0</v>
      </c>
      <c r="AU203" s="83" t="s">
        <v>284</v>
      </c>
      <c r="AV203" s="44" t="s">
        <v>234</v>
      </c>
      <c r="AW203" s="44" t="s">
        <v>28</v>
      </c>
      <c r="AX203" s="44" t="s">
        <v>35</v>
      </c>
      <c r="BA203" s="44" t="s">
        <v>294</v>
      </c>
      <c r="BB203" s="44" t="s">
        <v>295</v>
      </c>
      <c r="BC203" s="44" t="s">
        <v>293</v>
      </c>
      <c r="BE203" s="48" t="s">
        <v>35</v>
      </c>
      <c r="BF203" s="44" t="s">
        <v>841</v>
      </c>
      <c r="BO203" s="49"/>
      <c r="BS203" s="50"/>
    </row>
    <row r="204" spans="2:71" s="44" customFormat="1" ht="17.25" customHeight="1">
      <c r="B204" s="101"/>
      <c r="C204" s="44">
        <v>193</v>
      </c>
      <c r="D204" s="44">
        <v>6498</v>
      </c>
      <c r="E204" s="44" t="s">
        <v>103</v>
      </c>
      <c r="F204" s="44" t="s">
        <v>842</v>
      </c>
      <c r="G204" s="44">
        <v>109</v>
      </c>
      <c r="H204" s="44" t="s">
        <v>843</v>
      </c>
      <c r="I204" s="83" t="s">
        <v>280</v>
      </c>
      <c r="J204" s="44" t="s">
        <v>147</v>
      </c>
      <c r="K204" s="44" t="s">
        <v>28</v>
      </c>
      <c r="L204" s="45" t="s">
        <v>190</v>
      </c>
      <c r="M204" s="46">
        <v>4255</v>
      </c>
      <c r="N204" s="46"/>
      <c r="O204" s="46"/>
      <c r="P204" s="46"/>
      <c r="Q204" s="46"/>
      <c r="R204" s="45">
        <v>1</v>
      </c>
      <c r="S204" s="46">
        <v>4255</v>
      </c>
      <c r="T204" s="45" t="s">
        <v>207</v>
      </c>
      <c r="U204" s="46">
        <v>319125</v>
      </c>
      <c r="AC204" s="47"/>
      <c r="AD204" s="47"/>
      <c r="AK204" s="47"/>
      <c r="AM204" s="91"/>
      <c r="AN204" s="47">
        <v>319125</v>
      </c>
      <c r="AQ204" s="47">
        <f t="shared" si="7"/>
        <v>319125</v>
      </c>
      <c r="AS204" s="44" t="s">
        <v>286</v>
      </c>
      <c r="AT204" s="44">
        <f t="shared" si="6"/>
        <v>0</v>
      </c>
      <c r="AU204" s="83" t="s">
        <v>286</v>
      </c>
      <c r="AV204" s="44" t="s">
        <v>235</v>
      </c>
      <c r="AW204" s="44" t="s">
        <v>28</v>
      </c>
      <c r="AX204" s="44" t="s">
        <v>35</v>
      </c>
      <c r="BA204" s="44" t="s">
        <v>294</v>
      </c>
      <c r="BB204" s="44" t="s">
        <v>295</v>
      </c>
      <c r="BC204" s="44" t="s">
        <v>293</v>
      </c>
      <c r="BE204" s="48" t="s">
        <v>35</v>
      </c>
      <c r="BF204" s="44" t="s">
        <v>751</v>
      </c>
      <c r="BO204" s="49"/>
      <c r="BS204" s="50"/>
    </row>
    <row r="205" spans="2:71" s="44" customFormat="1" ht="17.25" customHeight="1">
      <c r="B205" s="101"/>
      <c r="C205" s="44">
        <v>194</v>
      </c>
      <c r="D205" s="44">
        <v>6499</v>
      </c>
      <c r="E205" s="44" t="s">
        <v>103</v>
      </c>
      <c r="F205" s="44" t="s">
        <v>844</v>
      </c>
      <c r="G205" s="44">
        <v>110</v>
      </c>
      <c r="H205" s="44" t="s">
        <v>845</v>
      </c>
      <c r="I205" s="83" t="s">
        <v>280</v>
      </c>
      <c r="J205" s="44" t="s">
        <v>147</v>
      </c>
      <c r="K205" s="44" t="s">
        <v>281</v>
      </c>
      <c r="L205" s="45" t="s">
        <v>171</v>
      </c>
      <c r="M205" s="46">
        <v>4035</v>
      </c>
      <c r="N205" s="46"/>
      <c r="O205" s="46"/>
      <c r="P205" s="46"/>
      <c r="Q205" s="46"/>
      <c r="R205" s="45">
        <v>1</v>
      </c>
      <c r="S205" s="46">
        <v>4035</v>
      </c>
      <c r="T205" s="45" t="s">
        <v>239</v>
      </c>
      <c r="U205" s="46">
        <v>1109625</v>
      </c>
      <c r="AC205" s="47"/>
      <c r="AD205" s="47"/>
      <c r="AK205" s="47"/>
      <c r="AM205" s="91"/>
      <c r="AN205" s="47">
        <v>1109625</v>
      </c>
      <c r="AQ205" s="47">
        <f t="shared" si="7"/>
        <v>1109625</v>
      </c>
      <c r="AS205" s="44" t="s">
        <v>286</v>
      </c>
      <c r="AT205" s="44">
        <f t="shared" si="6"/>
        <v>0</v>
      </c>
      <c r="AU205" s="83" t="s">
        <v>286</v>
      </c>
      <c r="AV205" s="44" t="s">
        <v>235</v>
      </c>
      <c r="AW205" s="44" t="s">
        <v>28</v>
      </c>
      <c r="AX205" s="44" t="s">
        <v>35</v>
      </c>
      <c r="BA205" s="44" t="s">
        <v>294</v>
      </c>
      <c r="BB205" s="44" t="s">
        <v>295</v>
      </c>
      <c r="BC205" s="44" t="s">
        <v>293</v>
      </c>
      <c r="BE205" s="48" t="s">
        <v>35</v>
      </c>
      <c r="BF205" s="44" t="s">
        <v>661</v>
      </c>
      <c r="BO205" s="49"/>
      <c r="BS205" s="50"/>
    </row>
    <row r="206" spans="2:71" s="44" customFormat="1" ht="17.25" customHeight="1">
      <c r="B206" s="101"/>
      <c r="C206" s="44">
        <v>195</v>
      </c>
      <c r="D206" s="44">
        <v>7039</v>
      </c>
      <c r="E206" s="44" t="s">
        <v>103</v>
      </c>
      <c r="F206" s="44" t="s">
        <v>846</v>
      </c>
      <c r="G206" s="44">
        <v>120</v>
      </c>
      <c r="H206" s="44" t="s">
        <v>847</v>
      </c>
      <c r="I206" s="83" t="s">
        <v>280</v>
      </c>
      <c r="J206" s="44" t="s">
        <v>140</v>
      </c>
      <c r="K206" s="44" t="s">
        <v>28</v>
      </c>
      <c r="L206" s="45" t="s">
        <v>163</v>
      </c>
      <c r="M206" s="46">
        <v>1427</v>
      </c>
      <c r="N206" s="46"/>
      <c r="O206" s="46"/>
      <c r="P206" s="46"/>
      <c r="Q206" s="46"/>
      <c r="R206" s="45">
        <v>1</v>
      </c>
      <c r="S206" s="46">
        <v>1427</v>
      </c>
      <c r="T206" s="45" t="s">
        <v>207</v>
      </c>
      <c r="U206" s="46">
        <v>107025</v>
      </c>
      <c r="AC206" s="47"/>
      <c r="AD206" s="47"/>
      <c r="AK206" s="47"/>
      <c r="AM206" s="91"/>
      <c r="AN206" s="47">
        <v>107025</v>
      </c>
      <c r="AQ206" s="47">
        <f t="shared" si="7"/>
        <v>107025</v>
      </c>
      <c r="AS206" s="44" t="s">
        <v>284</v>
      </c>
      <c r="AT206" s="44">
        <f t="shared" si="6"/>
        <v>0</v>
      </c>
      <c r="AU206" s="83" t="s">
        <v>284</v>
      </c>
      <c r="AV206" s="44" t="s">
        <v>234</v>
      </c>
      <c r="AW206" s="44" t="s">
        <v>28</v>
      </c>
      <c r="AX206" s="44" t="s">
        <v>35</v>
      </c>
      <c r="BA206" s="44" t="s">
        <v>294</v>
      </c>
      <c r="BB206" s="44" t="s">
        <v>295</v>
      </c>
      <c r="BC206" s="44" t="s">
        <v>293</v>
      </c>
      <c r="BE206" s="48" t="s">
        <v>35</v>
      </c>
      <c r="BF206" s="44" t="s">
        <v>848</v>
      </c>
      <c r="BO206" s="49"/>
      <c r="BS206" s="50"/>
    </row>
    <row r="207" spans="2:71" s="44" customFormat="1" ht="17.25" customHeight="1">
      <c r="B207" s="101"/>
      <c r="C207" s="44">
        <v>196</v>
      </c>
      <c r="D207" s="44">
        <v>7824</v>
      </c>
      <c r="E207" s="44" t="s">
        <v>103</v>
      </c>
      <c r="F207" s="44" t="s">
        <v>527</v>
      </c>
      <c r="G207" s="44">
        <v>71</v>
      </c>
      <c r="H207" s="44" t="s">
        <v>528</v>
      </c>
      <c r="I207" s="83" t="s">
        <v>280</v>
      </c>
      <c r="J207" s="44" t="s">
        <v>193</v>
      </c>
      <c r="K207" s="44" t="s">
        <v>28</v>
      </c>
      <c r="L207" s="45" t="s">
        <v>197</v>
      </c>
      <c r="M207" s="46">
        <v>23464</v>
      </c>
      <c r="N207" s="46"/>
      <c r="O207" s="46"/>
      <c r="P207" s="46"/>
      <c r="Q207" s="46"/>
      <c r="R207" s="45">
        <v>1</v>
      </c>
      <c r="S207" s="46">
        <v>23464</v>
      </c>
      <c r="T207" s="45" t="s">
        <v>34</v>
      </c>
      <c r="U207" s="46">
        <v>2346400</v>
      </c>
      <c r="AC207" s="47"/>
      <c r="AD207" s="47"/>
      <c r="AK207" s="47"/>
      <c r="AM207" s="91"/>
      <c r="AN207" s="47">
        <v>2346400</v>
      </c>
      <c r="AQ207" s="47">
        <f t="shared" si="7"/>
        <v>2346400</v>
      </c>
      <c r="AS207" s="44" t="s">
        <v>284</v>
      </c>
      <c r="AT207" s="44">
        <f t="shared" si="6"/>
        <v>0</v>
      </c>
      <c r="AU207" s="83" t="s">
        <v>284</v>
      </c>
      <c r="AV207" s="44" t="s">
        <v>234</v>
      </c>
      <c r="AW207" s="44" t="s">
        <v>28</v>
      </c>
      <c r="AX207" s="44" t="s">
        <v>35</v>
      </c>
      <c r="BA207" s="44" t="s">
        <v>294</v>
      </c>
      <c r="BB207" s="44" t="s">
        <v>295</v>
      </c>
      <c r="BC207" s="44" t="s">
        <v>293</v>
      </c>
      <c r="BE207" s="48" t="s">
        <v>35</v>
      </c>
      <c r="BF207" s="44" t="s">
        <v>529</v>
      </c>
      <c r="BO207" s="49"/>
      <c r="BS207" s="50"/>
    </row>
    <row r="208" spans="2:71" s="44" customFormat="1" ht="17.25" customHeight="1">
      <c r="B208" s="101"/>
      <c r="C208" s="44">
        <v>197</v>
      </c>
      <c r="D208" s="44">
        <v>8084</v>
      </c>
      <c r="E208" s="44" t="s">
        <v>103</v>
      </c>
      <c r="F208" s="44" t="s">
        <v>530</v>
      </c>
      <c r="G208" s="44">
        <v>144</v>
      </c>
      <c r="H208" s="44" t="s">
        <v>531</v>
      </c>
      <c r="I208" s="83" t="s">
        <v>280</v>
      </c>
      <c r="J208" s="44" t="s">
        <v>150</v>
      </c>
      <c r="K208" s="44" t="s">
        <v>281</v>
      </c>
      <c r="L208" s="45" t="s">
        <v>182</v>
      </c>
      <c r="M208" s="46">
        <v>5247</v>
      </c>
      <c r="N208" s="46"/>
      <c r="O208" s="46"/>
      <c r="P208" s="46"/>
      <c r="Q208" s="46"/>
      <c r="R208" s="45">
        <v>1</v>
      </c>
      <c r="S208" s="46">
        <v>5247</v>
      </c>
      <c r="T208" s="45" t="s">
        <v>207</v>
      </c>
      <c r="U208" s="46">
        <v>393525</v>
      </c>
      <c r="AC208" s="47"/>
      <c r="AD208" s="47"/>
      <c r="AK208" s="47"/>
      <c r="AM208" s="91"/>
      <c r="AN208" s="47">
        <v>393525</v>
      </c>
      <c r="AQ208" s="47">
        <f t="shared" si="7"/>
        <v>393525</v>
      </c>
      <c r="AS208" s="44" t="s">
        <v>285</v>
      </c>
      <c r="AT208" s="44">
        <f t="shared" si="6"/>
        <v>0</v>
      </c>
      <c r="AU208" s="83" t="s">
        <v>285</v>
      </c>
      <c r="AV208" s="44" t="s">
        <v>234</v>
      </c>
      <c r="AW208" s="44" t="s">
        <v>28</v>
      </c>
      <c r="AX208" s="44" t="s">
        <v>35</v>
      </c>
      <c r="BA208" s="44" t="s">
        <v>296</v>
      </c>
      <c r="BB208" s="44" t="s">
        <v>295</v>
      </c>
      <c r="BC208" s="44" t="s">
        <v>293</v>
      </c>
      <c r="BE208" s="48" t="s">
        <v>35</v>
      </c>
      <c r="BF208" s="44" t="s">
        <v>532</v>
      </c>
      <c r="BO208" s="49"/>
      <c r="BS208" s="50"/>
    </row>
    <row r="209" spans="2:71" s="44" customFormat="1" ht="17.25" customHeight="1">
      <c r="B209" s="101"/>
      <c r="C209" s="44">
        <v>198</v>
      </c>
      <c r="D209" s="44">
        <v>8085</v>
      </c>
      <c r="E209" s="44" t="s">
        <v>103</v>
      </c>
      <c r="F209" s="44" t="s">
        <v>533</v>
      </c>
      <c r="G209" s="44">
        <v>142</v>
      </c>
      <c r="H209" s="44" t="s">
        <v>534</v>
      </c>
      <c r="I209" s="83" t="s">
        <v>280</v>
      </c>
      <c r="J209" s="44" t="s">
        <v>143</v>
      </c>
      <c r="K209" s="44" t="s">
        <v>140</v>
      </c>
      <c r="L209" s="45" t="s">
        <v>213</v>
      </c>
      <c r="M209" s="46">
        <v>2781</v>
      </c>
      <c r="N209" s="46"/>
      <c r="O209" s="46"/>
      <c r="P209" s="46"/>
      <c r="Q209" s="46"/>
      <c r="R209" s="45">
        <v>1</v>
      </c>
      <c r="S209" s="46">
        <v>2781</v>
      </c>
      <c r="T209" s="45" t="s">
        <v>207</v>
      </c>
      <c r="U209" s="46">
        <v>208575</v>
      </c>
      <c r="AC209" s="47"/>
      <c r="AD209" s="47"/>
      <c r="AK209" s="47"/>
      <c r="AM209" s="91"/>
      <c r="AN209" s="47">
        <v>208575</v>
      </c>
      <c r="AQ209" s="47">
        <f t="shared" si="7"/>
        <v>208575</v>
      </c>
      <c r="AS209" s="44" t="s">
        <v>285</v>
      </c>
      <c r="AT209" s="44">
        <f t="shared" si="6"/>
        <v>0</v>
      </c>
      <c r="AU209" s="83" t="s">
        <v>285</v>
      </c>
      <c r="AV209" s="44" t="s">
        <v>234</v>
      </c>
      <c r="AW209" s="44" t="s">
        <v>28</v>
      </c>
      <c r="AX209" s="44" t="s">
        <v>35</v>
      </c>
      <c r="BA209" s="44" t="s">
        <v>296</v>
      </c>
      <c r="BB209" s="44" t="s">
        <v>295</v>
      </c>
      <c r="BC209" s="44" t="s">
        <v>293</v>
      </c>
      <c r="BE209" s="48" t="s">
        <v>35</v>
      </c>
      <c r="BF209" s="44" t="s">
        <v>535</v>
      </c>
      <c r="BO209" s="49"/>
      <c r="BS209" s="50"/>
    </row>
    <row r="210" spans="2:71" s="44" customFormat="1" ht="17.25" customHeight="1">
      <c r="B210" s="101"/>
      <c r="C210" s="44">
        <v>199</v>
      </c>
      <c r="D210" s="44">
        <v>8086</v>
      </c>
      <c r="E210" s="44" t="s">
        <v>103</v>
      </c>
      <c r="F210" s="44" t="s">
        <v>536</v>
      </c>
      <c r="G210" s="44">
        <v>143</v>
      </c>
      <c r="H210" s="44" t="s">
        <v>537</v>
      </c>
      <c r="I210" s="83" t="s">
        <v>280</v>
      </c>
      <c r="J210" s="44" t="s">
        <v>152</v>
      </c>
      <c r="K210" s="44" t="s">
        <v>140</v>
      </c>
      <c r="L210" s="45" t="s">
        <v>229</v>
      </c>
      <c r="M210" s="46">
        <v>6397</v>
      </c>
      <c r="N210" s="46"/>
      <c r="O210" s="46"/>
      <c r="P210" s="46"/>
      <c r="Q210" s="46"/>
      <c r="R210" s="45">
        <v>1</v>
      </c>
      <c r="S210" s="46">
        <v>6397</v>
      </c>
      <c r="T210" s="45" t="s">
        <v>207</v>
      </c>
      <c r="U210" s="46">
        <v>479775</v>
      </c>
      <c r="AC210" s="47"/>
      <c r="AD210" s="47"/>
      <c r="AK210" s="47"/>
      <c r="AM210" s="91"/>
      <c r="AN210" s="47">
        <v>479775</v>
      </c>
      <c r="AQ210" s="47">
        <f t="shared" si="7"/>
        <v>479775</v>
      </c>
      <c r="AS210" s="44" t="s">
        <v>285</v>
      </c>
      <c r="AT210" s="44">
        <f t="shared" si="6"/>
        <v>0</v>
      </c>
      <c r="AU210" s="83" t="s">
        <v>285</v>
      </c>
      <c r="AV210" s="44" t="s">
        <v>234</v>
      </c>
      <c r="AW210" s="44" t="s">
        <v>28</v>
      </c>
      <c r="AX210" s="44" t="s">
        <v>35</v>
      </c>
      <c r="BA210" s="44" t="s">
        <v>296</v>
      </c>
      <c r="BB210" s="44" t="s">
        <v>295</v>
      </c>
      <c r="BC210" s="44" t="s">
        <v>293</v>
      </c>
      <c r="BE210" s="48" t="s">
        <v>35</v>
      </c>
      <c r="BF210" s="44" t="s">
        <v>538</v>
      </c>
      <c r="BO210" s="49"/>
      <c r="BS210" s="50"/>
    </row>
    <row r="211" spans="2:71" s="44" customFormat="1" ht="17.25" customHeight="1">
      <c r="B211" s="101"/>
      <c r="C211" s="44">
        <v>200</v>
      </c>
      <c r="D211" s="44">
        <v>8144</v>
      </c>
      <c r="E211" s="44" t="s">
        <v>103</v>
      </c>
      <c r="F211" s="44" t="s">
        <v>376</v>
      </c>
      <c r="G211" s="44">
        <v>214</v>
      </c>
      <c r="H211" s="44" t="s">
        <v>377</v>
      </c>
      <c r="I211" s="83" t="s">
        <v>280</v>
      </c>
      <c r="J211" s="44" t="s">
        <v>156</v>
      </c>
      <c r="K211" s="44" t="s">
        <v>30</v>
      </c>
      <c r="L211" s="45" t="s">
        <v>142</v>
      </c>
      <c r="M211" s="46">
        <v>8105</v>
      </c>
      <c r="N211" s="46"/>
      <c r="O211" s="46"/>
      <c r="P211" s="46"/>
      <c r="Q211" s="46"/>
      <c r="R211" s="45">
        <v>1</v>
      </c>
      <c r="S211" s="46">
        <v>8105</v>
      </c>
      <c r="T211" s="45" t="s">
        <v>34</v>
      </c>
      <c r="U211" s="46">
        <v>810500</v>
      </c>
      <c r="AC211" s="47"/>
      <c r="AD211" s="47"/>
      <c r="AK211" s="47"/>
      <c r="AM211" s="91"/>
      <c r="AN211" s="47">
        <v>810500</v>
      </c>
      <c r="AQ211" s="47">
        <f t="shared" si="7"/>
        <v>810500</v>
      </c>
      <c r="AS211" s="44" t="s">
        <v>284</v>
      </c>
      <c r="AT211" s="44">
        <f t="shared" si="6"/>
        <v>0</v>
      </c>
      <c r="AU211" s="83" t="s">
        <v>284</v>
      </c>
      <c r="AV211" s="44" t="s">
        <v>234</v>
      </c>
      <c r="AW211" s="44" t="s">
        <v>28</v>
      </c>
      <c r="AX211" s="44" t="s">
        <v>35</v>
      </c>
      <c r="BA211" s="44" t="s">
        <v>294</v>
      </c>
      <c r="BB211" s="44" t="s">
        <v>295</v>
      </c>
      <c r="BC211" s="44" t="s">
        <v>293</v>
      </c>
      <c r="BE211" s="48" t="s">
        <v>35</v>
      </c>
      <c r="BF211" s="44" t="s">
        <v>378</v>
      </c>
      <c r="BO211" s="49"/>
      <c r="BS211" s="50"/>
    </row>
    <row r="212" spans="2:71" s="44" customFormat="1" ht="17.25" customHeight="1">
      <c r="B212" s="101"/>
      <c r="C212" s="44">
        <v>201</v>
      </c>
      <c r="D212" s="44">
        <v>8148</v>
      </c>
      <c r="E212" s="44" t="s">
        <v>103</v>
      </c>
      <c r="F212" s="44" t="s">
        <v>379</v>
      </c>
      <c r="G212" s="44">
        <v>100</v>
      </c>
      <c r="H212" s="44" t="s">
        <v>380</v>
      </c>
      <c r="I212" s="83" t="s">
        <v>280</v>
      </c>
      <c r="J212" s="44" t="s">
        <v>153</v>
      </c>
      <c r="K212" s="44" t="s">
        <v>30</v>
      </c>
      <c r="L212" s="45" t="s">
        <v>196</v>
      </c>
      <c r="M212" s="46">
        <v>6563</v>
      </c>
      <c r="N212" s="46"/>
      <c r="O212" s="46"/>
      <c r="P212" s="46"/>
      <c r="Q212" s="46"/>
      <c r="R212" s="45">
        <v>1</v>
      </c>
      <c r="S212" s="46">
        <v>6563</v>
      </c>
      <c r="T212" s="45" t="s">
        <v>207</v>
      </c>
      <c r="U212" s="46">
        <v>492225</v>
      </c>
      <c r="AC212" s="47"/>
      <c r="AD212" s="47"/>
      <c r="AK212" s="47"/>
      <c r="AM212" s="91"/>
      <c r="AN212" s="47">
        <v>492225</v>
      </c>
      <c r="AQ212" s="47">
        <f t="shared" si="7"/>
        <v>492225</v>
      </c>
      <c r="AS212" s="44" t="s">
        <v>284</v>
      </c>
      <c r="AT212" s="44">
        <f t="shared" si="6"/>
        <v>0</v>
      </c>
      <c r="AU212" s="83" t="s">
        <v>284</v>
      </c>
      <c r="AV212" s="44" t="s">
        <v>234</v>
      </c>
      <c r="AW212" s="44" t="s">
        <v>28</v>
      </c>
      <c r="AX212" s="44" t="s">
        <v>35</v>
      </c>
      <c r="BA212" s="44" t="s">
        <v>294</v>
      </c>
      <c r="BB212" s="44" t="s">
        <v>295</v>
      </c>
      <c r="BC212" s="44" t="s">
        <v>293</v>
      </c>
      <c r="BE212" s="48" t="s">
        <v>35</v>
      </c>
      <c r="BF212" s="44" t="s">
        <v>381</v>
      </c>
      <c r="BO212" s="49"/>
      <c r="BS212" s="50"/>
    </row>
    <row r="213" spans="2:71" s="44" customFormat="1" ht="17.25" customHeight="1">
      <c r="B213" s="101"/>
      <c r="C213" s="44">
        <v>202</v>
      </c>
      <c r="D213" s="44">
        <v>8149</v>
      </c>
      <c r="E213" s="44" t="s">
        <v>103</v>
      </c>
      <c r="F213" s="44" t="s">
        <v>382</v>
      </c>
      <c r="G213" s="44">
        <v>99</v>
      </c>
      <c r="H213" s="44" t="s">
        <v>279</v>
      </c>
      <c r="I213" s="83" t="s">
        <v>280</v>
      </c>
      <c r="J213" s="44" t="s">
        <v>175</v>
      </c>
      <c r="K213" s="44" t="s">
        <v>140</v>
      </c>
      <c r="L213" s="45" t="s">
        <v>216</v>
      </c>
      <c r="M213" s="46">
        <v>16384</v>
      </c>
      <c r="N213" s="46"/>
      <c r="O213" s="46"/>
      <c r="P213" s="46"/>
      <c r="Q213" s="46"/>
      <c r="R213" s="45">
        <v>1</v>
      </c>
      <c r="S213" s="46">
        <v>16384</v>
      </c>
      <c r="T213" s="45" t="s">
        <v>34</v>
      </c>
      <c r="U213" s="46">
        <v>1638400</v>
      </c>
      <c r="AC213" s="47"/>
      <c r="AD213" s="47"/>
      <c r="AK213" s="47"/>
      <c r="AM213" s="91"/>
      <c r="AN213" s="47">
        <v>1638400</v>
      </c>
      <c r="AQ213" s="47">
        <f t="shared" si="7"/>
        <v>1638400</v>
      </c>
      <c r="AS213" s="44" t="s">
        <v>284</v>
      </c>
      <c r="AT213" s="44">
        <f t="shared" si="6"/>
        <v>0</v>
      </c>
      <c r="AU213" s="83" t="s">
        <v>284</v>
      </c>
      <c r="AV213" s="44" t="s">
        <v>234</v>
      </c>
      <c r="AW213" s="44" t="s">
        <v>28</v>
      </c>
      <c r="AX213" s="44" t="s">
        <v>35</v>
      </c>
      <c r="BA213" s="44" t="s">
        <v>294</v>
      </c>
      <c r="BB213" s="44" t="s">
        <v>295</v>
      </c>
      <c r="BC213" s="44" t="s">
        <v>293</v>
      </c>
      <c r="BE213" s="48" t="s">
        <v>35</v>
      </c>
      <c r="BF213" s="44" t="s">
        <v>383</v>
      </c>
      <c r="BO213" s="49"/>
      <c r="BS213" s="50"/>
    </row>
    <row r="214" spans="2:71" s="44" customFormat="1" ht="17.25" customHeight="1">
      <c r="B214" s="101"/>
      <c r="C214" s="44">
        <v>203</v>
      </c>
      <c r="D214" s="44">
        <v>8151</v>
      </c>
      <c r="E214" s="44" t="s">
        <v>103</v>
      </c>
      <c r="F214" s="44" t="s">
        <v>384</v>
      </c>
      <c r="G214" s="44">
        <v>102</v>
      </c>
      <c r="H214" s="44" t="s">
        <v>385</v>
      </c>
      <c r="I214" s="83" t="s">
        <v>280</v>
      </c>
      <c r="J214" s="44" t="s">
        <v>172</v>
      </c>
      <c r="K214" s="44" t="s">
        <v>30</v>
      </c>
      <c r="L214" s="45" t="s">
        <v>199</v>
      </c>
      <c r="M214" s="46">
        <v>14566</v>
      </c>
      <c r="N214" s="46"/>
      <c r="O214" s="46"/>
      <c r="P214" s="46"/>
      <c r="Q214" s="46"/>
      <c r="R214" s="45">
        <v>1</v>
      </c>
      <c r="S214" s="46">
        <v>14566</v>
      </c>
      <c r="T214" s="45" t="s">
        <v>207</v>
      </c>
      <c r="U214" s="46">
        <v>1092450</v>
      </c>
      <c r="AC214" s="47"/>
      <c r="AD214" s="47"/>
      <c r="AK214" s="47"/>
      <c r="AM214" s="91"/>
      <c r="AN214" s="47">
        <v>1092450</v>
      </c>
      <c r="AQ214" s="47">
        <f t="shared" si="7"/>
        <v>1092450</v>
      </c>
      <c r="AS214" s="44" t="s">
        <v>284</v>
      </c>
      <c r="AT214" s="44">
        <f t="shared" si="6"/>
        <v>0</v>
      </c>
      <c r="AU214" s="83" t="s">
        <v>284</v>
      </c>
      <c r="AV214" s="44" t="s">
        <v>234</v>
      </c>
      <c r="AW214" s="44" t="s">
        <v>28</v>
      </c>
      <c r="AX214" s="44" t="s">
        <v>35</v>
      </c>
      <c r="BA214" s="44" t="s">
        <v>294</v>
      </c>
      <c r="BB214" s="44" t="s">
        <v>295</v>
      </c>
      <c r="BC214" s="44" t="s">
        <v>293</v>
      </c>
      <c r="BE214" s="48" t="s">
        <v>35</v>
      </c>
      <c r="BF214" s="44" t="s">
        <v>386</v>
      </c>
      <c r="BO214" s="49"/>
      <c r="BS214" s="50"/>
    </row>
    <row r="215" spans="2:71" s="44" customFormat="1" ht="17.25" customHeight="1">
      <c r="B215" s="101"/>
      <c r="C215" s="44">
        <v>204</v>
      </c>
      <c r="D215" s="44">
        <v>8152</v>
      </c>
      <c r="E215" s="44" t="s">
        <v>103</v>
      </c>
      <c r="F215" s="44" t="s">
        <v>387</v>
      </c>
      <c r="G215" s="44">
        <v>101</v>
      </c>
      <c r="H215" s="44" t="s">
        <v>388</v>
      </c>
      <c r="I215" s="83" t="s">
        <v>280</v>
      </c>
      <c r="J215" s="44" t="s">
        <v>163</v>
      </c>
      <c r="K215" s="44" t="s">
        <v>28</v>
      </c>
      <c r="L215" s="45" t="s">
        <v>32</v>
      </c>
      <c r="M215" s="46">
        <v>11017</v>
      </c>
      <c r="N215" s="46"/>
      <c r="O215" s="46"/>
      <c r="P215" s="46"/>
      <c r="Q215" s="46"/>
      <c r="R215" s="45">
        <v>1</v>
      </c>
      <c r="S215" s="46">
        <v>11017</v>
      </c>
      <c r="T215" s="45" t="s">
        <v>207</v>
      </c>
      <c r="U215" s="46">
        <v>826275</v>
      </c>
      <c r="AC215" s="47"/>
      <c r="AD215" s="47"/>
      <c r="AK215" s="47"/>
      <c r="AM215" s="91"/>
      <c r="AN215" s="47">
        <v>826275</v>
      </c>
      <c r="AQ215" s="47">
        <f t="shared" si="7"/>
        <v>826275</v>
      </c>
      <c r="AS215" s="44" t="s">
        <v>284</v>
      </c>
      <c r="AT215" s="44">
        <f t="shared" si="6"/>
        <v>0</v>
      </c>
      <c r="AU215" s="83" t="s">
        <v>284</v>
      </c>
      <c r="AV215" s="44" t="s">
        <v>234</v>
      </c>
      <c r="AW215" s="44" t="s">
        <v>28</v>
      </c>
      <c r="AX215" s="44" t="s">
        <v>35</v>
      </c>
      <c r="BA215" s="44" t="s">
        <v>294</v>
      </c>
      <c r="BB215" s="44" t="s">
        <v>295</v>
      </c>
      <c r="BC215" s="44" t="s">
        <v>293</v>
      </c>
      <c r="BE215" s="48" t="s">
        <v>35</v>
      </c>
      <c r="BF215" s="44" t="s">
        <v>389</v>
      </c>
      <c r="BO215" s="49"/>
      <c r="BS215" s="50"/>
    </row>
    <row r="216" spans="2:71" s="44" customFormat="1" ht="17.25" customHeight="1">
      <c r="B216" s="101"/>
      <c r="C216" s="44">
        <v>205</v>
      </c>
      <c r="D216" s="44">
        <v>8201</v>
      </c>
      <c r="E216" s="44" t="s">
        <v>103</v>
      </c>
      <c r="F216" s="44" t="s">
        <v>390</v>
      </c>
      <c r="G216" s="44">
        <v>147</v>
      </c>
      <c r="H216" s="44" t="s">
        <v>391</v>
      </c>
      <c r="I216" s="83" t="s">
        <v>280</v>
      </c>
      <c r="J216" s="44" t="s">
        <v>150</v>
      </c>
      <c r="K216" s="44" t="s">
        <v>281</v>
      </c>
      <c r="L216" s="45" t="s">
        <v>210</v>
      </c>
      <c r="M216" s="46">
        <v>5278</v>
      </c>
      <c r="N216" s="46"/>
      <c r="O216" s="46"/>
      <c r="P216" s="46"/>
      <c r="Q216" s="46"/>
      <c r="R216" s="45">
        <v>1</v>
      </c>
      <c r="S216" s="46">
        <v>5278</v>
      </c>
      <c r="T216" s="45" t="s">
        <v>207</v>
      </c>
      <c r="U216" s="46">
        <v>395850</v>
      </c>
      <c r="AC216" s="47"/>
      <c r="AD216" s="47"/>
      <c r="AK216" s="47"/>
      <c r="AM216" s="91"/>
      <c r="AN216" s="47">
        <v>395850</v>
      </c>
      <c r="AQ216" s="47">
        <f t="shared" si="7"/>
        <v>395850</v>
      </c>
      <c r="AS216" s="44" t="s">
        <v>285</v>
      </c>
      <c r="AT216" s="44">
        <f t="shared" si="6"/>
        <v>0</v>
      </c>
      <c r="AU216" s="83" t="s">
        <v>285</v>
      </c>
      <c r="AV216" s="44" t="s">
        <v>234</v>
      </c>
      <c r="AW216" s="44" t="s">
        <v>28</v>
      </c>
      <c r="AX216" s="44" t="s">
        <v>35</v>
      </c>
      <c r="BA216" s="44" t="s">
        <v>296</v>
      </c>
      <c r="BB216" s="44" t="s">
        <v>295</v>
      </c>
      <c r="BC216" s="44" t="s">
        <v>293</v>
      </c>
      <c r="BE216" s="48" t="s">
        <v>35</v>
      </c>
      <c r="BF216" s="44" t="s">
        <v>392</v>
      </c>
      <c r="BO216" s="49"/>
      <c r="BS216" s="50"/>
    </row>
    <row r="217" spans="2:71" s="44" customFormat="1" ht="17.25" customHeight="1">
      <c r="B217" s="101"/>
      <c r="C217" s="44">
        <v>206</v>
      </c>
      <c r="D217" s="44">
        <v>8307</v>
      </c>
      <c r="E217" s="44" t="s">
        <v>103</v>
      </c>
      <c r="F217" s="44" t="s">
        <v>394</v>
      </c>
      <c r="G217" s="44">
        <v>133</v>
      </c>
      <c r="H217" s="44" t="s">
        <v>395</v>
      </c>
      <c r="I217" s="83" t="s">
        <v>280</v>
      </c>
      <c r="J217" s="44" t="s">
        <v>154</v>
      </c>
      <c r="K217" s="44" t="s">
        <v>281</v>
      </c>
      <c r="L217" s="45" t="s">
        <v>143</v>
      </c>
      <c r="M217" s="46">
        <v>7206</v>
      </c>
      <c r="N217" s="46"/>
      <c r="O217" s="46"/>
      <c r="P217" s="46"/>
      <c r="Q217" s="46"/>
      <c r="R217" s="45">
        <v>1</v>
      </c>
      <c r="S217" s="46">
        <v>7206</v>
      </c>
      <c r="T217" s="45" t="s">
        <v>239</v>
      </c>
      <c r="U217" s="46">
        <v>1981650</v>
      </c>
      <c r="AC217" s="47"/>
      <c r="AD217" s="47"/>
      <c r="AK217" s="47"/>
      <c r="AM217" s="91"/>
      <c r="AN217" s="47">
        <v>1981650</v>
      </c>
      <c r="AQ217" s="47">
        <f t="shared" si="7"/>
        <v>1981650</v>
      </c>
      <c r="AS217" s="44" t="s">
        <v>285</v>
      </c>
      <c r="AT217" s="44">
        <f t="shared" si="6"/>
        <v>0</v>
      </c>
      <c r="AU217" s="83" t="s">
        <v>285</v>
      </c>
      <c r="AV217" s="44" t="s">
        <v>234</v>
      </c>
      <c r="AW217" s="44" t="s">
        <v>28</v>
      </c>
      <c r="AX217" s="44" t="s">
        <v>292</v>
      </c>
      <c r="BA217" s="44" t="s">
        <v>296</v>
      </c>
      <c r="BB217" s="44" t="s">
        <v>295</v>
      </c>
      <c r="BC217" s="44" t="s">
        <v>293</v>
      </c>
      <c r="BE217" s="48" t="s">
        <v>35</v>
      </c>
      <c r="BF217" s="44" t="s">
        <v>396</v>
      </c>
      <c r="BO217" s="49"/>
      <c r="BS217" s="50"/>
    </row>
    <row r="218" spans="2:71" s="44" customFormat="1" ht="17.25" customHeight="1">
      <c r="B218" s="101"/>
      <c r="C218" s="44">
        <v>207</v>
      </c>
      <c r="D218" s="44">
        <v>8436</v>
      </c>
      <c r="E218" s="44" t="s">
        <v>103</v>
      </c>
      <c r="F218" s="44" t="s">
        <v>397</v>
      </c>
      <c r="G218" s="44">
        <v>77</v>
      </c>
      <c r="H218" s="44" t="s">
        <v>398</v>
      </c>
      <c r="I218" s="83" t="s">
        <v>280</v>
      </c>
      <c r="J218" s="44" t="s">
        <v>157</v>
      </c>
      <c r="K218" s="44" t="s">
        <v>30</v>
      </c>
      <c r="L218" s="45" t="s">
        <v>172</v>
      </c>
      <c r="M218" s="46">
        <v>8536</v>
      </c>
      <c r="N218" s="46"/>
      <c r="O218" s="46"/>
      <c r="P218" s="46"/>
      <c r="Q218" s="46"/>
      <c r="R218" s="45">
        <v>1</v>
      </c>
      <c r="S218" s="46">
        <v>8536</v>
      </c>
      <c r="T218" s="45" t="s">
        <v>34</v>
      </c>
      <c r="U218" s="46">
        <v>853600</v>
      </c>
      <c r="AC218" s="47"/>
      <c r="AD218" s="47"/>
      <c r="AK218" s="47"/>
      <c r="AM218" s="91"/>
      <c r="AN218" s="47">
        <v>853600</v>
      </c>
      <c r="AQ218" s="47">
        <f t="shared" si="7"/>
        <v>853600</v>
      </c>
      <c r="AS218" s="44" t="s">
        <v>284</v>
      </c>
      <c r="AT218" s="44">
        <f t="shared" si="6"/>
        <v>0</v>
      </c>
      <c r="AU218" s="83" t="s">
        <v>284</v>
      </c>
      <c r="AV218" s="44" t="s">
        <v>234</v>
      </c>
      <c r="AW218" s="44" t="s">
        <v>28</v>
      </c>
      <c r="AX218" s="44" t="s">
        <v>35</v>
      </c>
      <c r="BA218" s="44" t="s">
        <v>294</v>
      </c>
      <c r="BB218" s="44" t="s">
        <v>295</v>
      </c>
      <c r="BC218" s="44" t="s">
        <v>293</v>
      </c>
      <c r="BE218" s="48" t="s">
        <v>35</v>
      </c>
      <c r="BF218" s="44" t="s">
        <v>399</v>
      </c>
      <c r="BO218" s="49"/>
      <c r="BS218" s="50"/>
    </row>
    <row r="219" spans="2:71" s="44" customFormat="1" ht="17.25" customHeight="1">
      <c r="B219" s="101"/>
      <c r="C219" s="44">
        <v>208</v>
      </c>
      <c r="D219" s="44">
        <v>8443</v>
      </c>
      <c r="E219" s="44" t="s">
        <v>103</v>
      </c>
      <c r="F219" s="44" t="s">
        <v>400</v>
      </c>
      <c r="G219" s="44">
        <v>196</v>
      </c>
      <c r="H219" s="44" t="s">
        <v>401</v>
      </c>
      <c r="I219" s="83" t="s">
        <v>280</v>
      </c>
      <c r="J219" s="44" t="s">
        <v>146</v>
      </c>
      <c r="K219" s="44" t="s">
        <v>140</v>
      </c>
      <c r="L219" s="45" t="s">
        <v>163</v>
      </c>
      <c r="M219" s="46">
        <v>3927</v>
      </c>
      <c r="N219" s="46"/>
      <c r="O219" s="46"/>
      <c r="P219" s="46"/>
      <c r="Q219" s="46"/>
      <c r="R219" s="45">
        <v>1</v>
      </c>
      <c r="S219" s="46">
        <v>3927</v>
      </c>
      <c r="T219" s="45" t="s">
        <v>207</v>
      </c>
      <c r="U219" s="46">
        <v>294525</v>
      </c>
      <c r="AC219" s="47"/>
      <c r="AD219" s="47"/>
      <c r="AK219" s="47"/>
      <c r="AM219" s="91"/>
      <c r="AN219" s="47">
        <v>294525</v>
      </c>
      <c r="AQ219" s="47">
        <f t="shared" si="7"/>
        <v>294525</v>
      </c>
      <c r="AS219" s="44" t="s">
        <v>285</v>
      </c>
      <c r="AT219" s="44">
        <f t="shared" si="6"/>
        <v>0</v>
      </c>
      <c r="AU219" s="83" t="s">
        <v>285</v>
      </c>
      <c r="AV219" s="44" t="s">
        <v>234</v>
      </c>
      <c r="AW219" s="44" t="s">
        <v>28</v>
      </c>
      <c r="AX219" s="44" t="s">
        <v>292</v>
      </c>
      <c r="BA219" s="44" t="s">
        <v>296</v>
      </c>
      <c r="BB219" s="44" t="s">
        <v>295</v>
      </c>
      <c r="BC219" s="44" t="s">
        <v>293</v>
      </c>
      <c r="BE219" s="48" t="s">
        <v>35</v>
      </c>
      <c r="BF219" s="44" t="s">
        <v>402</v>
      </c>
      <c r="BO219" s="49"/>
      <c r="BS219" s="50"/>
    </row>
    <row r="220" spans="2:71" s="44" customFormat="1" ht="17.25" customHeight="1">
      <c r="B220" s="101"/>
      <c r="C220" s="44">
        <v>209</v>
      </c>
      <c r="E220" s="44" t="s">
        <v>854</v>
      </c>
      <c r="F220" s="44">
        <v>23</v>
      </c>
      <c r="G220" s="44">
        <v>25</v>
      </c>
      <c r="H220" s="44">
        <v>8</v>
      </c>
      <c r="I220" s="83"/>
      <c r="J220" s="44">
        <v>10</v>
      </c>
      <c r="K220" s="44">
        <v>3</v>
      </c>
      <c r="L220" s="45">
        <v>51</v>
      </c>
      <c r="M220" s="46">
        <f t="shared" ref="M220:M225" si="8">J220*400+K220*100+L220</f>
        <v>4351</v>
      </c>
      <c r="O220" s="46"/>
      <c r="P220" s="46"/>
      <c r="Q220" s="46"/>
      <c r="R220" s="45">
        <v>1</v>
      </c>
      <c r="S220" s="46">
        <f t="shared" ref="S220:S225" si="9">J220*400+K220*100+L220</f>
        <v>4351</v>
      </c>
      <c r="T220" s="45">
        <v>75</v>
      </c>
      <c r="U220" s="46">
        <f t="shared" ref="U220:U225" si="10">S220*T220</f>
        <v>326325</v>
      </c>
      <c r="AC220" s="47"/>
      <c r="AD220" s="47"/>
      <c r="AK220" s="47"/>
      <c r="AM220" s="91"/>
      <c r="AN220" s="47">
        <f t="shared" ref="AN220:AN225" si="11">U220</f>
        <v>326325</v>
      </c>
      <c r="AQ220" s="47">
        <f t="shared" ref="AQ220:AQ226" si="12">AN220</f>
        <v>326325</v>
      </c>
      <c r="AT220" s="44">
        <f t="shared" ref="AT220:AT225" si="13">(AQ220*AR220)/100</f>
        <v>0</v>
      </c>
      <c r="AU220" s="83" t="s">
        <v>422</v>
      </c>
      <c r="AV220" s="44">
        <v>158</v>
      </c>
      <c r="AW220" s="44" t="s">
        <v>28</v>
      </c>
      <c r="AX220" s="44" t="s">
        <v>35</v>
      </c>
      <c r="AY220" s="44" t="s">
        <v>35</v>
      </c>
      <c r="AZ220" s="44" t="s">
        <v>35</v>
      </c>
      <c r="BA220" s="44" t="s">
        <v>296</v>
      </c>
      <c r="BB220" s="44" t="s">
        <v>295</v>
      </c>
      <c r="BC220" s="44" t="s">
        <v>293</v>
      </c>
      <c r="BE220" s="48"/>
      <c r="BO220" s="49"/>
      <c r="BS220" s="50"/>
    </row>
    <row r="221" spans="2:71" s="44" customFormat="1" ht="17.25" customHeight="1">
      <c r="B221" s="101"/>
      <c r="C221" s="44">
        <v>210</v>
      </c>
      <c r="E221" s="44" t="s">
        <v>854</v>
      </c>
      <c r="F221" s="44">
        <v>608</v>
      </c>
      <c r="G221" s="44">
        <v>19</v>
      </c>
      <c r="H221" s="44">
        <v>21</v>
      </c>
      <c r="I221" s="83"/>
      <c r="J221" s="44">
        <v>9</v>
      </c>
      <c r="K221" s="44">
        <v>2</v>
      </c>
      <c r="L221" s="45">
        <v>0</v>
      </c>
      <c r="M221" s="46">
        <f t="shared" si="8"/>
        <v>3800</v>
      </c>
      <c r="O221" s="46"/>
      <c r="P221" s="46"/>
      <c r="Q221" s="46"/>
      <c r="R221" s="45">
        <v>1</v>
      </c>
      <c r="S221" s="46">
        <f t="shared" si="9"/>
        <v>3800</v>
      </c>
      <c r="T221" s="45">
        <v>75</v>
      </c>
      <c r="U221" s="46">
        <f t="shared" si="10"/>
        <v>285000</v>
      </c>
      <c r="AC221" s="47"/>
      <c r="AD221" s="47"/>
      <c r="AK221" s="47"/>
      <c r="AM221" s="91"/>
      <c r="AN221" s="47">
        <f t="shared" si="11"/>
        <v>285000</v>
      </c>
      <c r="AQ221" s="47">
        <f t="shared" si="12"/>
        <v>285000</v>
      </c>
      <c r="AT221" s="44">
        <f t="shared" si="13"/>
        <v>0</v>
      </c>
      <c r="AU221" s="83" t="s">
        <v>422</v>
      </c>
      <c r="AV221" s="44">
        <v>158</v>
      </c>
      <c r="AW221" s="44" t="s">
        <v>28</v>
      </c>
      <c r="AX221" s="44" t="s">
        <v>35</v>
      </c>
      <c r="AY221" s="44" t="s">
        <v>35</v>
      </c>
      <c r="AZ221" s="44" t="s">
        <v>35</v>
      </c>
      <c r="BA221" s="44" t="s">
        <v>296</v>
      </c>
      <c r="BB221" s="44" t="s">
        <v>295</v>
      </c>
      <c r="BC221" s="44" t="s">
        <v>293</v>
      </c>
      <c r="BE221" s="48"/>
      <c r="BO221" s="49"/>
      <c r="BS221" s="50"/>
    </row>
    <row r="222" spans="2:71" s="44" customFormat="1" ht="17.25" customHeight="1">
      <c r="B222" s="101"/>
      <c r="C222" s="44">
        <v>211</v>
      </c>
      <c r="E222" s="44" t="s">
        <v>854</v>
      </c>
      <c r="F222" s="44">
        <v>2747</v>
      </c>
      <c r="G222" s="44">
        <v>29</v>
      </c>
      <c r="H222" s="44">
        <v>9</v>
      </c>
      <c r="I222" s="83"/>
      <c r="J222" s="44">
        <v>33</v>
      </c>
      <c r="K222" s="44">
        <v>1</v>
      </c>
      <c r="L222" s="45">
        <v>59</v>
      </c>
      <c r="M222" s="46">
        <f t="shared" si="8"/>
        <v>13359</v>
      </c>
      <c r="O222" s="46"/>
      <c r="P222" s="46"/>
      <c r="Q222" s="46"/>
      <c r="R222" s="45">
        <v>1</v>
      </c>
      <c r="S222" s="46">
        <f t="shared" si="9"/>
        <v>13359</v>
      </c>
      <c r="T222" s="45">
        <v>75</v>
      </c>
      <c r="U222" s="46">
        <f t="shared" si="10"/>
        <v>1001925</v>
      </c>
      <c r="AC222" s="47"/>
      <c r="AD222" s="47"/>
      <c r="AK222" s="47"/>
      <c r="AM222" s="91"/>
      <c r="AN222" s="47">
        <f t="shared" si="11"/>
        <v>1001925</v>
      </c>
      <c r="AQ222" s="47">
        <f t="shared" si="12"/>
        <v>1001925</v>
      </c>
      <c r="AT222" s="44">
        <f t="shared" si="13"/>
        <v>0</v>
      </c>
      <c r="AU222" s="83" t="s">
        <v>422</v>
      </c>
      <c r="AV222" s="44">
        <v>158</v>
      </c>
      <c r="AW222" s="44" t="s">
        <v>28</v>
      </c>
      <c r="AX222" s="44" t="s">
        <v>35</v>
      </c>
      <c r="AY222" s="44" t="s">
        <v>35</v>
      </c>
      <c r="AZ222" s="44" t="s">
        <v>35</v>
      </c>
      <c r="BA222" s="44" t="s">
        <v>296</v>
      </c>
      <c r="BB222" s="44" t="s">
        <v>295</v>
      </c>
      <c r="BC222" s="44" t="s">
        <v>293</v>
      </c>
      <c r="BE222" s="48"/>
      <c r="BO222" s="49"/>
      <c r="BS222" s="50"/>
    </row>
    <row r="223" spans="2:71" s="44" customFormat="1" ht="17.25" customHeight="1">
      <c r="B223" s="101"/>
      <c r="C223" s="44">
        <v>212</v>
      </c>
      <c r="E223" s="44" t="s">
        <v>854</v>
      </c>
      <c r="F223" s="44">
        <v>2787</v>
      </c>
      <c r="G223" s="44">
        <v>30</v>
      </c>
      <c r="H223" s="44">
        <v>9</v>
      </c>
      <c r="I223" s="83"/>
      <c r="J223" s="44">
        <v>1</v>
      </c>
      <c r="K223" s="44">
        <v>2</v>
      </c>
      <c r="L223" s="45">
        <v>48</v>
      </c>
      <c r="M223" s="46">
        <f t="shared" si="8"/>
        <v>648</v>
      </c>
      <c r="O223" s="46"/>
      <c r="P223" s="46"/>
      <c r="Q223" s="46"/>
      <c r="R223" s="45">
        <v>1</v>
      </c>
      <c r="S223" s="46">
        <f t="shared" si="9"/>
        <v>648</v>
      </c>
      <c r="T223" s="45">
        <v>75</v>
      </c>
      <c r="U223" s="46">
        <f t="shared" si="10"/>
        <v>48600</v>
      </c>
      <c r="AC223" s="47"/>
      <c r="AD223" s="47"/>
      <c r="AK223" s="47"/>
      <c r="AM223" s="91"/>
      <c r="AN223" s="47">
        <f t="shared" si="11"/>
        <v>48600</v>
      </c>
      <c r="AQ223" s="47">
        <f t="shared" si="12"/>
        <v>48600</v>
      </c>
      <c r="AT223" s="44">
        <f t="shared" si="13"/>
        <v>0</v>
      </c>
      <c r="AU223" s="83" t="s">
        <v>422</v>
      </c>
      <c r="AV223" s="44">
        <v>158</v>
      </c>
      <c r="AW223" s="44" t="s">
        <v>28</v>
      </c>
      <c r="AX223" s="44" t="s">
        <v>35</v>
      </c>
      <c r="AY223" s="44" t="s">
        <v>35</v>
      </c>
      <c r="AZ223" s="44" t="s">
        <v>35</v>
      </c>
      <c r="BA223" s="44" t="s">
        <v>296</v>
      </c>
      <c r="BB223" s="44" t="s">
        <v>295</v>
      </c>
      <c r="BC223" s="44" t="s">
        <v>293</v>
      </c>
      <c r="BE223" s="48"/>
      <c r="BO223" s="49"/>
      <c r="BS223" s="50"/>
    </row>
    <row r="224" spans="2:71" s="44" customFormat="1" ht="17.25" customHeight="1">
      <c r="B224" s="101"/>
      <c r="C224" s="44">
        <v>213</v>
      </c>
      <c r="E224" s="44" t="s">
        <v>854</v>
      </c>
      <c r="F224" s="44">
        <v>550</v>
      </c>
      <c r="G224" s="44">
        <v>61</v>
      </c>
      <c r="H224" s="44">
        <v>22</v>
      </c>
      <c r="I224" s="83"/>
      <c r="J224" s="44">
        <v>4</v>
      </c>
      <c r="K224" s="44">
        <v>1</v>
      </c>
      <c r="L224" s="45">
        <v>67</v>
      </c>
      <c r="M224" s="46">
        <f t="shared" si="8"/>
        <v>1767</v>
      </c>
      <c r="O224" s="46"/>
      <c r="P224" s="46"/>
      <c r="Q224" s="46"/>
      <c r="R224" s="45">
        <v>1</v>
      </c>
      <c r="S224" s="46">
        <f t="shared" si="9"/>
        <v>1767</v>
      </c>
      <c r="T224" s="45">
        <v>75</v>
      </c>
      <c r="U224" s="46">
        <f t="shared" si="10"/>
        <v>132525</v>
      </c>
      <c r="AC224" s="47"/>
      <c r="AD224" s="47"/>
      <c r="AK224" s="47"/>
      <c r="AM224" s="91"/>
      <c r="AN224" s="47">
        <f t="shared" si="11"/>
        <v>132525</v>
      </c>
      <c r="AQ224" s="47">
        <f t="shared" si="12"/>
        <v>132525</v>
      </c>
      <c r="AT224" s="44">
        <f t="shared" si="13"/>
        <v>0</v>
      </c>
      <c r="AU224" s="83" t="s">
        <v>422</v>
      </c>
      <c r="AV224" s="44">
        <v>158</v>
      </c>
      <c r="AW224" s="44" t="s">
        <v>28</v>
      </c>
      <c r="AX224" s="44" t="s">
        <v>35</v>
      </c>
      <c r="AY224" s="44" t="s">
        <v>35</v>
      </c>
      <c r="AZ224" s="44" t="s">
        <v>35</v>
      </c>
      <c r="BA224" s="44" t="s">
        <v>296</v>
      </c>
      <c r="BB224" s="44" t="s">
        <v>295</v>
      </c>
      <c r="BC224" s="44" t="s">
        <v>293</v>
      </c>
      <c r="BE224" s="48"/>
      <c r="BO224" s="49"/>
      <c r="BS224" s="50"/>
    </row>
    <row r="225" spans="2:71" s="44" customFormat="1" ht="17.25" customHeight="1">
      <c r="B225" s="101"/>
      <c r="C225" s="44">
        <v>214</v>
      </c>
      <c r="E225" s="44" t="s">
        <v>854</v>
      </c>
      <c r="F225" s="44">
        <v>551</v>
      </c>
      <c r="G225" s="44">
        <v>62</v>
      </c>
      <c r="H225" s="44">
        <v>22</v>
      </c>
      <c r="I225" s="83"/>
      <c r="J225" s="44">
        <v>23</v>
      </c>
      <c r="K225" s="44">
        <v>0</v>
      </c>
      <c r="L225" s="45">
        <v>82</v>
      </c>
      <c r="M225" s="46">
        <f t="shared" si="8"/>
        <v>9282</v>
      </c>
      <c r="O225" s="46"/>
      <c r="P225" s="46"/>
      <c r="Q225" s="46"/>
      <c r="R225" s="45">
        <v>1</v>
      </c>
      <c r="S225" s="46">
        <f t="shared" si="9"/>
        <v>9282</v>
      </c>
      <c r="T225" s="45">
        <v>75</v>
      </c>
      <c r="U225" s="46">
        <f t="shared" si="10"/>
        <v>696150</v>
      </c>
      <c r="AC225" s="47"/>
      <c r="AD225" s="47"/>
      <c r="AK225" s="47"/>
      <c r="AM225" s="91"/>
      <c r="AN225" s="47">
        <f t="shared" si="11"/>
        <v>696150</v>
      </c>
      <c r="AQ225" s="47">
        <f t="shared" si="12"/>
        <v>696150</v>
      </c>
      <c r="AT225" s="44">
        <f t="shared" si="13"/>
        <v>0</v>
      </c>
      <c r="AU225" s="83" t="s">
        <v>422</v>
      </c>
      <c r="AV225" s="44">
        <v>158</v>
      </c>
      <c r="AW225" s="44" t="s">
        <v>28</v>
      </c>
      <c r="AX225" s="44" t="s">
        <v>35</v>
      </c>
      <c r="AY225" s="44" t="s">
        <v>35</v>
      </c>
      <c r="AZ225" s="44" t="s">
        <v>35</v>
      </c>
      <c r="BA225" s="44" t="s">
        <v>296</v>
      </c>
      <c r="BB225" s="44" t="s">
        <v>295</v>
      </c>
      <c r="BC225" s="44" t="s">
        <v>293</v>
      </c>
      <c r="BE225" s="48"/>
      <c r="BO225" s="49"/>
      <c r="BS225" s="50"/>
    </row>
    <row r="226" spans="2:71" ht="20.25">
      <c r="C226" s="44">
        <v>215</v>
      </c>
      <c r="D226" s="54">
        <v>2664</v>
      </c>
      <c r="E226" s="54" t="s">
        <v>103</v>
      </c>
      <c r="F226" s="54" t="s">
        <v>420</v>
      </c>
      <c r="G226" s="54">
        <v>1</v>
      </c>
      <c r="H226" s="54" t="s">
        <v>421</v>
      </c>
      <c r="I226" s="84" t="s">
        <v>280</v>
      </c>
      <c r="J226" s="54" t="s">
        <v>172</v>
      </c>
      <c r="K226" s="54" t="s">
        <v>30</v>
      </c>
      <c r="L226" s="55" t="s">
        <v>171</v>
      </c>
      <c r="M226" s="56">
        <v>14535</v>
      </c>
      <c r="N226" s="56"/>
      <c r="O226" s="56"/>
      <c r="P226" s="56"/>
      <c r="Q226" s="56"/>
      <c r="R226" s="55">
        <v>1</v>
      </c>
      <c r="S226" s="56">
        <f t="shared" ref="S226" si="14">(J226*400)+(K226*100)+L226</f>
        <v>14535</v>
      </c>
      <c r="T226" s="55" t="s">
        <v>236</v>
      </c>
      <c r="U226" s="56">
        <f t="shared" ref="U226" si="15">(M226*T226)+(N226*T226)+(O226*T226)+(P226*T226)+(Q226*T226)</f>
        <v>2543625</v>
      </c>
      <c r="V226" s="54"/>
      <c r="W226" s="54"/>
      <c r="X226" s="54"/>
      <c r="Y226" s="54"/>
      <c r="Z226" s="54"/>
      <c r="AA226" s="54"/>
      <c r="AB226" s="54"/>
      <c r="AC226" s="57"/>
      <c r="AD226" s="57">
        <f t="shared" ref="AD226" si="16">AA226*AC226</f>
        <v>0</v>
      </c>
      <c r="AE226" s="54"/>
      <c r="AF226" s="54"/>
      <c r="AG226" s="54"/>
      <c r="AH226" s="54"/>
      <c r="AI226" s="54"/>
      <c r="AJ226" s="54"/>
      <c r="AK226" s="57"/>
      <c r="AL226" s="54"/>
      <c r="AM226" s="92"/>
      <c r="AN226" s="57">
        <f>AL226+U226</f>
        <v>2543625</v>
      </c>
      <c r="AO226" s="54"/>
      <c r="AP226" s="54"/>
      <c r="AQ226" s="57">
        <f t="shared" si="12"/>
        <v>2543625</v>
      </c>
      <c r="AR226" s="54"/>
      <c r="AS226" s="54"/>
      <c r="AT226" s="57">
        <f t="shared" si="6"/>
        <v>0</v>
      </c>
      <c r="AU226" s="84" t="s">
        <v>422</v>
      </c>
      <c r="AV226" s="54" t="s">
        <v>237</v>
      </c>
      <c r="AW226" s="54" t="s">
        <v>28</v>
      </c>
      <c r="AX226" s="54" t="s">
        <v>35</v>
      </c>
      <c r="AY226" s="54" t="s">
        <v>35</v>
      </c>
      <c r="AZ226" s="54" t="s">
        <v>35</v>
      </c>
      <c r="BA226" s="54" t="s">
        <v>296</v>
      </c>
      <c r="BB226" s="54" t="s">
        <v>295</v>
      </c>
      <c r="BC226" s="54" t="s">
        <v>293</v>
      </c>
      <c r="BD226" s="54"/>
      <c r="BE226" s="58" t="s">
        <v>35</v>
      </c>
      <c r="BF226" s="54" t="s">
        <v>423</v>
      </c>
      <c r="BG226" s="54" t="s">
        <v>35</v>
      </c>
      <c r="BH226" s="54" t="s">
        <v>35</v>
      </c>
      <c r="BI226" s="54" t="s">
        <v>35</v>
      </c>
      <c r="BJ226" s="54"/>
      <c r="BK226" s="54"/>
      <c r="BL226" s="54"/>
      <c r="BM226" s="54"/>
      <c r="BN226" s="54" t="s">
        <v>35</v>
      </c>
      <c r="BO226" s="59"/>
      <c r="BP226" s="54"/>
      <c r="BQ226" s="54"/>
      <c r="BR226" s="54"/>
      <c r="BS226" s="60"/>
    </row>
    <row r="227" spans="2:71" ht="20.25">
      <c r="C227" s="110"/>
      <c r="D227" s="54"/>
      <c r="E227" s="54"/>
      <c r="F227" s="54"/>
      <c r="G227" s="54"/>
      <c r="H227" s="54"/>
      <c r="I227" s="84"/>
      <c r="J227" s="54"/>
      <c r="K227" s="54"/>
      <c r="L227" s="55"/>
      <c r="M227" s="56"/>
      <c r="N227" s="56"/>
      <c r="O227" s="56"/>
      <c r="P227" s="56"/>
      <c r="Q227" s="56"/>
      <c r="R227" s="55"/>
      <c r="S227" s="56"/>
      <c r="T227" s="55"/>
      <c r="U227" s="56"/>
      <c r="V227" s="54"/>
      <c r="W227" s="54"/>
      <c r="X227" s="54"/>
      <c r="Y227" s="54"/>
      <c r="Z227" s="54"/>
      <c r="AA227" s="54"/>
      <c r="AB227" s="54"/>
      <c r="AC227" s="57"/>
      <c r="AD227" s="57"/>
      <c r="AE227" s="54"/>
      <c r="AF227" s="54"/>
      <c r="AG227" s="54"/>
      <c r="AH227" s="54"/>
      <c r="AI227" s="54"/>
      <c r="AJ227" s="54"/>
      <c r="AK227" s="57"/>
      <c r="AL227" s="54"/>
      <c r="AM227" s="92"/>
      <c r="AN227" s="57">
        <f>SUM(AN12:AN226)</f>
        <v>251988400</v>
      </c>
      <c r="AO227" s="54"/>
      <c r="AP227" s="54"/>
      <c r="AQ227" s="57">
        <f>SUM(AQ12:AQ226)</f>
        <v>251988400</v>
      </c>
      <c r="AR227" s="54"/>
      <c r="AS227" s="54"/>
      <c r="AT227" s="57">
        <f t="shared" si="6"/>
        <v>0</v>
      </c>
      <c r="AU227" s="8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8"/>
      <c r="BF227" s="54"/>
      <c r="BG227" s="54"/>
      <c r="BH227" s="54"/>
      <c r="BI227" s="54"/>
      <c r="BJ227" s="54"/>
      <c r="BK227" s="54"/>
      <c r="BL227" s="54"/>
      <c r="BM227" s="54"/>
      <c r="BN227" s="54"/>
      <c r="BO227" s="59"/>
      <c r="BP227" s="54"/>
      <c r="BQ227" s="54"/>
      <c r="BR227" s="54"/>
      <c r="BS227" s="60"/>
    </row>
    <row r="228" spans="2:71" ht="20.25">
      <c r="C228" s="110"/>
      <c r="D228" s="54"/>
      <c r="E228" s="54"/>
      <c r="F228" s="54"/>
      <c r="G228" s="54"/>
      <c r="H228" s="54"/>
      <c r="I228" s="84"/>
      <c r="J228" s="54"/>
      <c r="K228" s="54"/>
      <c r="L228" s="55"/>
      <c r="M228" s="56"/>
      <c r="N228" s="56"/>
      <c r="O228" s="56"/>
      <c r="P228" s="56"/>
      <c r="Q228" s="56"/>
      <c r="R228" s="55"/>
      <c r="S228" s="56"/>
      <c r="T228" s="55"/>
      <c r="U228" s="56"/>
      <c r="V228" s="54"/>
      <c r="W228" s="54"/>
      <c r="X228" s="54"/>
      <c r="Y228" s="54"/>
      <c r="Z228" s="54"/>
      <c r="AA228" s="54"/>
      <c r="AB228" s="54"/>
      <c r="AC228" s="57"/>
      <c r="AD228" s="57"/>
      <c r="AE228" s="54"/>
      <c r="AF228" s="54"/>
      <c r="AG228" s="54"/>
      <c r="AH228" s="54"/>
      <c r="AI228" s="54"/>
      <c r="AJ228" s="54"/>
      <c r="AK228" s="57"/>
      <c r="AL228" s="54"/>
      <c r="AM228" s="92"/>
      <c r="AN228" s="57" t="s">
        <v>857</v>
      </c>
      <c r="AO228" s="54"/>
      <c r="AP228" s="54"/>
      <c r="AQ228" s="57"/>
      <c r="AR228" s="54"/>
      <c r="AS228" s="54"/>
      <c r="AT228" s="57"/>
      <c r="AU228" s="8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8"/>
      <c r="BF228" s="54"/>
      <c r="BG228" s="54"/>
      <c r="BH228" s="54"/>
      <c r="BI228" s="54"/>
      <c r="BJ228" s="54"/>
      <c r="BK228" s="54"/>
      <c r="BL228" s="54"/>
      <c r="BM228" s="54"/>
      <c r="BN228" s="54"/>
      <c r="BO228" s="59"/>
      <c r="BP228" s="54"/>
      <c r="BQ228" s="54"/>
      <c r="BR228" s="54"/>
      <c r="BS228" s="60"/>
    </row>
    <row r="229" spans="2:71" ht="20.25">
      <c r="C229" s="110"/>
      <c r="D229" s="54"/>
      <c r="E229" s="54"/>
      <c r="F229" s="54"/>
      <c r="G229" s="54"/>
      <c r="H229" s="54"/>
      <c r="I229" s="84"/>
      <c r="J229" s="54"/>
      <c r="K229" s="54"/>
      <c r="L229" s="55"/>
      <c r="M229" s="56"/>
      <c r="N229" s="56"/>
      <c r="O229" s="56"/>
      <c r="P229" s="56"/>
      <c r="Q229" s="56"/>
      <c r="R229" s="55"/>
      <c r="S229" s="56"/>
      <c r="T229" s="55"/>
      <c r="U229" s="56"/>
      <c r="V229" s="54"/>
      <c r="W229" s="54"/>
      <c r="X229" s="54"/>
      <c r="Y229" s="54"/>
      <c r="Z229" s="54"/>
      <c r="AA229" s="54"/>
      <c r="AB229" s="54"/>
      <c r="AC229" s="57"/>
      <c r="AD229" s="57"/>
      <c r="AE229" s="54"/>
      <c r="AF229" s="54"/>
      <c r="AG229" s="54"/>
      <c r="AH229" s="54"/>
      <c r="AI229" s="54"/>
      <c r="AJ229" s="54"/>
      <c r="AK229" s="57"/>
      <c r="AL229" s="54"/>
      <c r="AM229" s="92"/>
      <c r="AN229" s="57" t="s">
        <v>858</v>
      </c>
      <c r="AO229" s="54"/>
      <c r="AP229" s="54"/>
      <c r="AQ229" s="57"/>
      <c r="AR229" s="54"/>
      <c r="AS229" s="54"/>
      <c r="AT229" s="57"/>
      <c r="AU229" s="8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8"/>
      <c r="BF229" s="54"/>
      <c r="BG229" s="54"/>
      <c r="BH229" s="54"/>
      <c r="BI229" s="54"/>
      <c r="BJ229" s="54"/>
      <c r="BK229" s="54"/>
      <c r="BL229" s="54"/>
      <c r="BM229" s="54"/>
      <c r="BN229" s="54"/>
      <c r="BO229" s="59"/>
      <c r="BP229" s="54"/>
      <c r="BQ229" s="54"/>
      <c r="BR229" s="54"/>
      <c r="BS229" s="60"/>
    </row>
    <row r="230" spans="2:71" ht="20.25">
      <c r="C230" s="110"/>
      <c r="D230" s="54"/>
      <c r="E230" s="54"/>
      <c r="F230" s="54"/>
      <c r="G230" s="54"/>
      <c r="H230" s="54"/>
      <c r="I230" s="84"/>
      <c r="J230" s="54"/>
      <c r="K230" s="54"/>
      <c r="L230" s="55"/>
      <c r="M230" s="56"/>
      <c r="N230" s="56"/>
      <c r="O230" s="56"/>
      <c r="P230" s="56"/>
      <c r="Q230" s="56"/>
      <c r="R230" s="55"/>
      <c r="S230" s="56"/>
      <c r="T230" s="55"/>
      <c r="U230" s="56"/>
      <c r="V230" s="54"/>
      <c r="W230" s="54"/>
      <c r="X230" s="54"/>
      <c r="Y230" s="54"/>
      <c r="Z230" s="54"/>
      <c r="AA230" s="54"/>
      <c r="AB230" s="54"/>
      <c r="AC230" s="57"/>
      <c r="AD230" s="57"/>
      <c r="AE230" s="54"/>
      <c r="AF230" s="54"/>
      <c r="AG230" s="54"/>
      <c r="AH230" s="54"/>
      <c r="AI230" s="54"/>
      <c r="AJ230" s="54"/>
      <c r="AK230" s="57"/>
      <c r="AL230" s="54"/>
      <c r="AM230" s="92"/>
      <c r="AN230" s="57">
        <v>75000000</v>
      </c>
      <c r="AO230" s="54"/>
      <c r="AP230" s="54"/>
      <c r="AQ230" s="57"/>
      <c r="AR230" s="54">
        <v>0.01</v>
      </c>
      <c r="AS230" s="54"/>
      <c r="AT230" s="57">
        <f>AN230*0.01/100</f>
        <v>7500</v>
      </c>
      <c r="AU230" s="8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8"/>
      <c r="BF230" s="54"/>
      <c r="BG230" s="54"/>
      <c r="BH230" s="54"/>
      <c r="BI230" s="54"/>
      <c r="BJ230" s="54"/>
      <c r="BK230" s="54"/>
      <c r="BL230" s="54"/>
      <c r="BM230" s="54"/>
      <c r="BN230" s="54"/>
      <c r="BO230" s="59"/>
      <c r="BP230" s="54"/>
      <c r="BQ230" s="54"/>
      <c r="BR230" s="54"/>
      <c r="BS230" s="60"/>
    </row>
    <row r="231" spans="2:71" ht="20.25">
      <c r="C231" s="110"/>
      <c r="D231" s="54"/>
      <c r="E231" s="54"/>
      <c r="F231" s="54"/>
      <c r="G231" s="54"/>
      <c r="H231" s="54"/>
      <c r="I231" s="84"/>
      <c r="J231" s="54"/>
      <c r="K231" s="54"/>
      <c r="L231" s="55"/>
      <c r="M231" s="56"/>
      <c r="N231" s="56"/>
      <c r="O231" s="56"/>
      <c r="P231" s="56"/>
      <c r="Q231" s="56"/>
      <c r="R231" s="55"/>
      <c r="S231" s="56"/>
      <c r="T231" s="55"/>
      <c r="U231" s="56"/>
      <c r="V231" s="54"/>
      <c r="W231" s="54"/>
      <c r="X231" s="54"/>
      <c r="Y231" s="54"/>
      <c r="Z231" s="54"/>
      <c r="AA231" s="54"/>
      <c r="AB231" s="54"/>
      <c r="AC231" s="57"/>
      <c r="AD231" s="57"/>
      <c r="AE231" s="54"/>
      <c r="AF231" s="54"/>
      <c r="AG231" s="54"/>
      <c r="AH231" s="54"/>
      <c r="AI231" s="54"/>
      <c r="AJ231" s="54"/>
      <c r="AK231" s="57"/>
      <c r="AL231" s="54"/>
      <c r="AM231" s="92"/>
      <c r="AN231" s="57">
        <v>100000000</v>
      </c>
      <c r="AO231" s="54"/>
      <c r="AP231" s="54"/>
      <c r="AQ231" s="57"/>
      <c r="AR231" s="54">
        <v>0.03</v>
      </c>
      <c r="AS231" s="54"/>
      <c r="AT231" s="57">
        <f t="shared" ref="AT231:AT232" si="17">AN231*0.01/100</f>
        <v>10000</v>
      </c>
      <c r="AU231" s="8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8"/>
      <c r="BF231" s="54"/>
      <c r="BG231" s="54"/>
      <c r="BH231" s="54"/>
      <c r="BI231" s="54"/>
      <c r="BJ231" s="54"/>
      <c r="BK231" s="54"/>
      <c r="BL231" s="54"/>
      <c r="BM231" s="54"/>
      <c r="BN231" s="54"/>
      <c r="BO231" s="59"/>
      <c r="BP231" s="54"/>
      <c r="BQ231" s="54"/>
      <c r="BR231" s="54"/>
      <c r="BS231" s="60"/>
    </row>
    <row r="232" spans="2:71" ht="20.25">
      <c r="C232" s="110"/>
      <c r="D232" s="54"/>
      <c r="E232" s="54"/>
      <c r="F232" s="54"/>
      <c r="G232" s="54"/>
      <c r="H232" s="54"/>
      <c r="I232" s="84"/>
      <c r="J232" s="54"/>
      <c r="K232" s="54"/>
      <c r="L232" s="55"/>
      <c r="M232" s="56"/>
      <c r="N232" s="56"/>
      <c r="O232" s="56"/>
      <c r="P232" s="56"/>
      <c r="Q232" s="56"/>
      <c r="R232" s="55"/>
      <c r="S232" s="56"/>
      <c r="T232" s="55"/>
      <c r="U232" s="56"/>
      <c r="V232" s="54"/>
      <c r="W232" s="54"/>
      <c r="X232" s="54"/>
      <c r="Y232" s="54"/>
      <c r="Z232" s="54"/>
      <c r="AA232" s="54"/>
      <c r="AB232" s="54"/>
      <c r="AC232" s="57"/>
      <c r="AD232" s="57"/>
      <c r="AE232" s="54"/>
      <c r="AF232" s="54"/>
      <c r="AG232" s="54"/>
      <c r="AH232" s="54"/>
      <c r="AI232" s="54"/>
      <c r="AJ232" s="54"/>
      <c r="AK232" s="57"/>
      <c r="AL232" s="54"/>
      <c r="AM232" s="92"/>
      <c r="AN232" s="57">
        <v>76988400</v>
      </c>
      <c r="AO232" s="54"/>
      <c r="AP232" s="54"/>
      <c r="AQ232" s="57"/>
      <c r="AR232" s="54">
        <v>0.05</v>
      </c>
      <c r="AS232" s="54"/>
      <c r="AT232" s="57">
        <f t="shared" si="17"/>
        <v>7698.84</v>
      </c>
      <c r="AU232" s="8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8"/>
      <c r="BF232" s="54"/>
      <c r="BG232" s="54"/>
      <c r="BH232" s="54"/>
      <c r="BI232" s="54"/>
      <c r="BJ232" s="54"/>
      <c r="BK232" s="54"/>
      <c r="BL232" s="54"/>
      <c r="BM232" s="54"/>
      <c r="BN232" s="54"/>
      <c r="BO232" s="59"/>
      <c r="BP232" s="54"/>
      <c r="BQ232" s="54"/>
      <c r="BR232" s="54"/>
      <c r="BS232" s="60"/>
    </row>
    <row r="233" spans="2:71" ht="21" thickBot="1">
      <c r="C233" s="110"/>
      <c r="D233" s="54"/>
      <c r="E233" s="54"/>
      <c r="F233" s="54"/>
      <c r="G233" s="54"/>
      <c r="H233" s="54"/>
      <c r="I233" s="84"/>
      <c r="J233" s="54"/>
      <c r="K233" s="54"/>
      <c r="L233" s="55"/>
      <c r="M233" s="56"/>
      <c r="N233" s="56"/>
      <c r="O233" s="56"/>
      <c r="P233" s="56"/>
      <c r="Q233" s="56"/>
      <c r="R233" s="55"/>
      <c r="S233" s="56"/>
      <c r="T233" s="55"/>
      <c r="U233" s="56"/>
      <c r="V233" s="54"/>
      <c r="W233" s="54"/>
      <c r="X233" s="54"/>
      <c r="Y233" s="54"/>
      <c r="Z233" s="54"/>
      <c r="AA233" s="54"/>
      <c r="AB233" s="54"/>
      <c r="AC233" s="57"/>
      <c r="AD233" s="57"/>
      <c r="AE233" s="54"/>
      <c r="AF233" s="54"/>
      <c r="AG233" s="54"/>
      <c r="AH233" s="54"/>
      <c r="AI233" s="54"/>
      <c r="AJ233" s="54"/>
      <c r="AK233" s="57"/>
      <c r="AL233" s="54"/>
      <c r="AM233" s="92"/>
      <c r="AN233" s="114" t="s">
        <v>859</v>
      </c>
      <c r="AO233" s="115"/>
      <c r="AP233" s="115"/>
      <c r="AQ233" s="114"/>
      <c r="AR233" s="115"/>
      <c r="AS233" s="115"/>
      <c r="AT233" s="114">
        <f>SUM(AT230:AT232)</f>
        <v>25198.84</v>
      </c>
      <c r="AU233" s="8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8"/>
      <c r="BF233" s="54"/>
      <c r="BG233" s="54"/>
      <c r="BH233" s="54"/>
      <c r="BI233" s="54"/>
      <c r="BJ233" s="54"/>
      <c r="BK233" s="54"/>
      <c r="BL233" s="54"/>
      <c r="BM233" s="54"/>
      <c r="BN233" s="54"/>
      <c r="BO233" s="59"/>
      <c r="BP233" s="54"/>
      <c r="BQ233" s="54"/>
      <c r="BR233" s="54"/>
      <c r="BS233" s="60"/>
    </row>
    <row r="234" spans="2:71" ht="21" thickTop="1">
      <c r="C234" s="110"/>
      <c r="D234" s="54"/>
      <c r="E234" s="54"/>
      <c r="F234" s="54"/>
      <c r="G234" s="54"/>
      <c r="H234" s="54"/>
      <c r="I234" s="84"/>
      <c r="J234" s="54"/>
      <c r="K234" s="54"/>
      <c r="L234" s="55"/>
      <c r="M234" s="56"/>
      <c r="N234" s="56"/>
      <c r="O234" s="56"/>
      <c r="P234" s="56"/>
      <c r="Q234" s="56"/>
      <c r="R234" s="55"/>
      <c r="S234" s="56"/>
      <c r="T234" s="55"/>
      <c r="U234" s="56"/>
      <c r="V234" s="54"/>
      <c r="W234" s="54"/>
      <c r="X234" s="54"/>
      <c r="Y234" s="54"/>
      <c r="Z234" s="54"/>
      <c r="AA234" s="54"/>
      <c r="AB234" s="54"/>
      <c r="AC234" s="57"/>
      <c r="AD234" s="57"/>
      <c r="AE234" s="54"/>
      <c r="AF234" s="54"/>
      <c r="AG234" s="54"/>
      <c r="AH234" s="54"/>
      <c r="AI234" s="54"/>
      <c r="AJ234" s="54"/>
      <c r="AK234" s="57"/>
      <c r="AL234" s="54"/>
      <c r="AM234" s="92"/>
      <c r="AN234" s="112"/>
      <c r="AO234" s="113"/>
      <c r="AP234" s="113"/>
      <c r="AQ234" s="112"/>
      <c r="AR234" s="113"/>
      <c r="AS234" s="113"/>
      <c r="AT234" s="112"/>
      <c r="AU234" s="8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8"/>
      <c r="BF234" s="54"/>
      <c r="BG234" s="54"/>
      <c r="BH234" s="54"/>
      <c r="BI234" s="54"/>
      <c r="BJ234" s="54"/>
      <c r="BK234" s="54"/>
      <c r="BL234" s="54"/>
      <c r="BM234" s="54"/>
      <c r="BN234" s="54"/>
      <c r="BO234" s="59"/>
      <c r="BP234" s="54"/>
      <c r="BQ234" s="54"/>
      <c r="BR234" s="54"/>
      <c r="BS234" s="60"/>
    </row>
    <row r="235" spans="2:71" ht="20.25">
      <c r="C235" s="110"/>
      <c r="D235" s="54"/>
      <c r="E235" s="54"/>
      <c r="F235" s="54"/>
      <c r="G235" s="54"/>
      <c r="H235" s="54"/>
      <c r="I235" s="84"/>
      <c r="J235" s="54"/>
      <c r="K235" s="54"/>
      <c r="L235" s="55"/>
      <c r="M235" s="56"/>
      <c r="N235" s="56"/>
      <c r="O235" s="56"/>
      <c r="P235" s="56"/>
      <c r="Q235" s="56"/>
      <c r="R235" s="55"/>
      <c r="S235" s="56"/>
      <c r="T235" s="55"/>
      <c r="U235" s="56"/>
      <c r="V235" s="54"/>
      <c r="W235" s="54"/>
      <c r="X235" s="54"/>
      <c r="Y235" s="54"/>
      <c r="Z235" s="54"/>
      <c r="AA235" s="54"/>
      <c r="AB235" s="54"/>
      <c r="AC235" s="57"/>
      <c r="AD235" s="57"/>
      <c r="AE235" s="54"/>
      <c r="AF235" s="54"/>
      <c r="AG235" s="54"/>
      <c r="AH235" s="54"/>
      <c r="AI235" s="54"/>
      <c r="AJ235" s="54"/>
      <c r="AK235" s="57"/>
      <c r="AL235" s="54"/>
      <c r="AM235" s="92"/>
      <c r="AN235" s="57"/>
      <c r="AO235" s="54"/>
      <c r="AP235" s="54"/>
      <c r="AQ235" s="57"/>
      <c r="AR235" s="54"/>
      <c r="AS235" s="54"/>
      <c r="AT235" s="57"/>
      <c r="AU235" s="8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8"/>
      <c r="BF235" s="54"/>
      <c r="BG235" s="54"/>
      <c r="BH235" s="54"/>
      <c r="BI235" s="54"/>
      <c r="BJ235" s="54"/>
      <c r="BK235" s="54"/>
      <c r="BL235" s="54"/>
      <c r="BM235" s="54"/>
      <c r="BN235" s="54"/>
      <c r="BO235" s="59"/>
      <c r="BP235" s="54"/>
      <c r="BQ235" s="54"/>
      <c r="BR235" s="54"/>
      <c r="BS235" s="60"/>
    </row>
    <row r="236" spans="2:71" ht="20.25">
      <c r="C236" s="103">
        <v>216</v>
      </c>
      <c r="D236" s="54">
        <v>5836</v>
      </c>
      <c r="E236" s="54" t="s">
        <v>103</v>
      </c>
      <c r="F236" s="54" t="s">
        <v>849</v>
      </c>
      <c r="G236" s="54">
        <v>42</v>
      </c>
      <c r="H236" s="54" t="s">
        <v>358</v>
      </c>
      <c r="I236" s="84" t="s">
        <v>280</v>
      </c>
      <c r="J236" s="54" t="s">
        <v>182</v>
      </c>
      <c r="K236" s="54" t="s">
        <v>30</v>
      </c>
      <c r="L236" s="55" t="s">
        <v>189</v>
      </c>
      <c r="M236" s="56"/>
      <c r="N236" s="56"/>
      <c r="O236" s="56">
        <v>36</v>
      </c>
      <c r="P236" s="56"/>
      <c r="Q236" s="56"/>
      <c r="R236" s="55">
        <v>3</v>
      </c>
      <c r="S236" s="56">
        <f t="shared" ref="S236:S241" si="18">(J236*400)+(K236*100)+L236</f>
        <v>18954</v>
      </c>
      <c r="T236" s="55" t="s">
        <v>34</v>
      </c>
      <c r="U236" s="56">
        <f>(M236*T236)+(N236*T236)+(O236*T236)+(P236*T236)+(Q236*T236)</f>
        <v>3600</v>
      </c>
      <c r="V236" s="54"/>
      <c r="W236" s="54" t="s">
        <v>850</v>
      </c>
      <c r="X236" s="54" t="s">
        <v>374</v>
      </c>
      <c r="Y236" s="54" t="s">
        <v>282</v>
      </c>
      <c r="Z236" s="54"/>
      <c r="AA236" s="54">
        <v>144</v>
      </c>
      <c r="AB236" s="54"/>
      <c r="AC236" s="57" t="s">
        <v>375</v>
      </c>
      <c r="AD236" s="57">
        <f t="shared" ref="AD236:AD241" si="19">AA236*AC236</f>
        <v>1022400</v>
      </c>
      <c r="AE236" s="54"/>
      <c r="AF236" s="54"/>
      <c r="AG236" s="54">
        <v>144</v>
      </c>
      <c r="AH236" s="54"/>
      <c r="AI236" s="54">
        <v>15</v>
      </c>
      <c r="AJ236" s="54">
        <v>20</v>
      </c>
      <c r="AK236" s="57">
        <f t="shared" ref="AK236:AK241" si="20">(AD236*AJ236)/100</f>
        <v>204480</v>
      </c>
      <c r="AL236" s="54">
        <f t="shared" ref="AL236:AL241" si="21">AD236-AK236</f>
        <v>817920</v>
      </c>
      <c r="AM236" s="92" t="s">
        <v>851</v>
      </c>
      <c r="AN236" s="57">
        <f t="shared" ref="AN236:AN241" si="22">AL236+U236</f>
        <v>821520</v>
      </c>
      <c r="AO236" s="54"/>
      <c r="AP236" s="54"/>
      <c r="AQ236" s="57">
        <f t="shared" ref="AQ236:AQ242" si="23">AN236</f>
        <v>821520</v>
      </c>
      <c r="AR236" s="54">
        <v>0.3</v>
      </c>
      <c r="AS236" s="54"/>
      <c r="AT236" s="57">
        <f t="shared" si="6"/>
        <v>2464.56</v>
      </c>
      <c r="AU236" s="84" t="s">
        <v>284</v>
      </c>
      <c r="AV236" s="54" t="s">
        <v>234</v>
      </c>
      <c r="AW236" s="54" t="s">
        <v>28</v>
      </c>
      <c r="AX236" s="54" t="s">
        <v>35</v>
      </c>
      <c r="AY236" s="54" t="s">
        <v>35</v>
      </c>
      <c r="AZ236" s="54" t="s">
        <v>35</v>
      </c>
      <c r="BA236" s="54" t="s">
        <v>294</v>
      </c>
      <c r="BB236" s="54" t="s">
        <v>295</v>
      </c>
      <c r="BC236" s="54" t="s">
        <v>293</v>
      </c>
      <c r="BD236" s="54"/>
      <c r="BE236" s="58" t="s">
        <v>35</v>
      </c>
      <c r="BF236" s="54" t="s">
        <v>852</v>
      </c>
      <c r="BG236" s="54" t="s">
        <v>35</v>
      </c>
      <c r="BH236" s="54" t="s">
        <v>35</v>
      </c>
      <c r="BI236" s="54" t="s">
        <v>35</v>
      </c>
      <c r="BJ236" s="54"/>
      <c r="BK236" s="54"/>
      <c r="BL236" s="54"/>
      <c r="BM236" s="54"/>
      <c r="BN236" s="54" t="s">
        <v>35</v>
      </c>
      <c r="BO236" s="59"/>
      <c r="BP236" s="54"/>
      <c r="BQ236" s="54"/>
      <c r="BR236" s="54"/>
      <c r="BS236" s="60"/>
    </row>
    <row r="237" spans="2:71" ht="20.25">
      <c r="C237" s="105"/>
      <c r="D237" s="61"/>
      <c r="E237" s="61"/>
      <c r="F237" s="61"/>
      <c r="G237" s="61"/>
      <c r="H237" s="61"/>
      <c r="I237" s="85"/>
      <c r="J237" s="61"/>
      <c r="K237" s="61"/>
      <c r="L237" s="62"/>
      <c r="M237" s="63"/>
      <c r="N237" s="63">
        <v>18</v>
      </c>
      <c r="O237" s="63"/>
      <c r="P237" s="63"/>
      <c r="Q237" s="63"/>
      <c r="R237" s="62">
        <v>2</v>
      </c>
      <c r="S237" s="63">
        <f t="shared" si="18"/>
        <v>0</v>
      </c>
      <c r="T237" s="62" t="s">
        <v>34</v>
      </c>
      <c r="U237" s="63">
        <f t="shared" ref="U237:U242" si="24">(M237*T237)+(N237*T237)+(O237*T237)+(P237*T237)+(Q237*T237)</f>
        <v>1800</v>
      </c>
      <c r="V237" s="61"/>
      <c r="W237" s="61" t="s">
        <v>850</v>
      </c>
      <c r="X237" s="61" t="s">
        <v>34</v>
      </c>
      <c r="Y237" s="61" t="s">
        <v>283</v>
      </c>
      <c r="Z237" s="61"/>
      <c r="AA237" s="61">
        <v>72</v>
      </c>
      <c r="AB237" s="61"/>
      <c r="AC237" s="64" t="s">
        <v>279</v>
      </c>
      <c r="AD237" s="64">
        <f t="shared" si="19"/>
        <v>489600</v>
      </c>
      <c r="AE237" s="61"/>
      <c r="AF237" s="61">
        <v>72</v>
      </c>
      <c r="AG237" s="61"/>
      <c r="AH237" s="61"/>
      <c r="AI237" s="61">
        <v>10</v>
      </c>
      <c r="AJ237" s="61">
        <v>40</v>
      </c>
      <c r="AK237" s="64">
        <f t="shared" si="20"/>
        <v>195840</v>
      </c>
      <c r="AL237" s="61">
        <f t="shared" si="21"/>
        <v>293760</v>
      </c>
      <c r="AM237" s="93" t="s">
        <v>853</v>
      </c>
      <c r="AN237" s="64">
        <f t="shared" si="22"/>
        <v>295560</v>
      </c>
      <c r="AO237" s="61"/>
      <c r="AP237" s="61"/>
      <c r="AQ237" s="64"/>
      <c r="AR237" s="61">
        <v>0.02</v>
      </c>
      <c r="AS237" s="61"/>
      <c r="AT237" s="64">
        <f t="shared" si="6"/>
        <v>0</v>
      </c>
      <c r="AU237" s="85" t="s">
        <v>284</v>
      </c>
      <c r="AV237" s="61" t="s">
        <v>234</v>
      </c>
      <c r="AW237" s="61" t="s">
        <v>28</v>
      </c>
      <c r="AX237" s="61" t="s">
        <v>35</v>
      </c>
      <c r="AY237" s="61" t="s">
        <v>35</v>
      </c>
      <c r="AZ237" s="61" t="s">
        <v>35</v>
      </c>
      <c r="BA237" s="61" t="s">
        <v>294</v>
      </c>
      <c r="BB237" s="61" t="s">
        <v>295</v>
      </c>
      <c r="BC237" s="61" t="s">
        <v>293</v>
      </c>
      <c r="BD237" s="61"/>
      <c r="BE237" s="65" t="s">
        <v>35</v>
      </c>
      <c r="BF237" s="61" t="s">
        <v>852</v>
      </c>
      <c r="BG237" s="61" t="s">
        <v>35</v>
      </c>
      <c r="BH237" s="61" t="s">
        <v>35</v>
      </c>
      <c r="BI237" s="61" t="s">
        <v>35</v>
      </c>
      <c r="BJ237" s="61"/>
      <c r="BK237" s="61"/>
      <c r="BL237" s="61"/>
      <c r="BM237" s="61"/>
      <c r="BN237" s="61" t="s">
        <v>35</v>
      </c>
      <c r="BO237" s="66"/>
      <c r="BP237" s="61"/>
      <c r="BQ237" s="61"/>
      <c r="BR237" s="61"/>
      <c r="BS237" s="67"/>
    </row>
    <row r="238" spans="2:71" ht="20.25">
      <c r="C238" s="106"/>
      <c r="D238" s="61"/>
      <c r="E238" s="61"/>
      <c r="F238" s="61"/>
      <c r="G238" s="61"/>
      <c r="H238" s="61"/>
      <c r="I238" s="85"/>
      <c r="J238" s="61"/>
      <c r="K238" s="61"/>
      <c r="L238" s="62"/>
      <c r="M238" s="63"/>
      <c r="N238" s="63">
        <v>18</v>
      </c>
      <c r="O238" s="63"/>
      <c r="P238" s="63"/>
      <c r="Q238" s="63"/>
      <c r="R238" s="62">
        <v>2</v>
      </c>
      <c r="S238" s="63">
        <f t="shared" si="18"/>
        <v>0</v>
      </c>
      <c r="T238" s="62" t="s">
        <v>34</v>
      </c>
      <c r="U238" s="63">
        <f t="shared" si="24"/>
        <v>1800</v>
      </c>
      <c r="V238" s="61"/>
      <c r="W238" s="61" t="s">
        <v>850</v>
      </c>
      <c r="X238" s="61" t="s">
        <v>34</v>
      </c>
      <c r="Y238" s="61" t="s">
        <v>283</v>
      </c>
      <c r="Z238" s="61"/>
      <c r="AA238" s="61">
        <v>72</v>
      </c>
      <c r="AB238" s="61"/>
      <c r="AC238" s="64" t="s">
        <v>279</v>
      </c>
      <c r="AD238" s="64">
        <f t="shared" si="19"/>
        <v>489600</v>
      </c>
      <c r="AE238" s="61"/>
      <c r="AF238" s="61">
        <v>72</v>
      </c>
      <c r="AG238" s="61"/>
      <c r="AH238" s="61"/>
      <c r="AI238" s="61">
        <v>10</v>
      </c>
      <c r="AJ238" s="61">
        <v>40</v>
      </c>
      <c r="AK238" s="64">
        <f t="shared" si="20"/>
        <v>195840</v>
      </c>
      <c r="AL238" s="61">
        <f t="shared" si="21"/>
        <v>293760</v>
      </c>
      <c r="AM238" s="93" t="s">
        <v>853</v>
      </c>
      <c r="AN238" s="64">
        <f t="shared" si="22"/>
        <v>295560</v>
      </c>
      <c r="AO238" s="61"/>
      <c r="AP238" s="61"/>
      <c r="AQ238" s="64"/>
      <c r="AR238" s="61">
        <v>0.02</v>
      </c>
      <c r="AS238" s="61"/>
      <c r="AT238" s="64">
        <f t="shared" si="6"/>
        <v>0</v>
      </c>
      <c r="AU238" s="85" t="s">
        <v>284</v>
      </c>
      <c r="AV238" s="61" t="s">
        <v>234</v>
      </c>
      <c r="AW238" s="61" t="s">
        <v>28</v>
      </c>
      <c r="AX238" s="61" t="s">
        <v>35</v>
      </c>
      <c r="AY238" s="61" t="s">
        <v>35</v>
      </c>
      <c r="AZ238" s="61" t="s">
        <v>35</v>
      </c>
      <c r="BA238" s="61" t="s">
        <v>294</v>
      </c>
      <c r="BB238" s="61" t="s">
        <v>295</v>
      </c>
      <c r="BC238" s="61" t="s">
        <v>293</v>
      </c>
      <c r="BD238" s="61"/>
      <c r="BE238" s="65" t="s">
        <v>35</v>
      </c>
      <c r="BF238" s="61" t="s">
        <v>852</v>
      </c>
      <c r="BG238" s="61" t="s">
        <v>35</v>
      </c>
      <c r="BH238" s="61" t="s">
        <v>35</v>
      </c>
      <c r="BI238" s="61" t="s">
        <v>35</v>
      </c>
      <c r="BJ238" s="61"/>
      <c r="BK238" s="61"/>
      <c r="BL238" s="61"/>
      <c r="BM238" s="61"/>
      <c r="BN238" s="61" t="s">
        <v>35</v>
      </c>
      <c r="BO238" s="66"/>
      <c r="BP238" s="61"/>
      <c r="BQ238" s="61"/>
      <c r="BR238" s="61"/>
      <c r="BS238" s="67"/>
    </row>
    <row r="239" spans="2:71" ht="20.25">
      <c r="C239" s="106"/>
      <c r="D239" s="61"/>
      <c r="E239" s="61"/>
      <c r="F239" s="61"/>
      <c r="G239" s="61"/>
      <c r="H239" s="61"/>
      <c r="I239" s="85"/>
      <c r="J239" s="61"/>
      <c r="K239" s="61"/>
      <c r="L239" s="62"/>
      <c r="M239" s="63"/>
      <c r="N239" s="63">
        <v>27</v>
      </c>
      <c r="O239" s="63"/>
      <c r="P239" s="63"/>
      <c r="Q239" s="63"/>
      <c r="R239" s="62">
        <v>2</v>
      </c>
      <c r="S239" s="63">
        <f t="shared" si="18"/>
        <v>0</v>
      </c>
      <c r="T239" s="62" t="s">
        <v>34</v>
      </c>
      <c r="U239" s="63">
        <f t="shared" si="24"/>
        <v>2700</v>
      </c>
      <c r="V239" s="61"/>
      <c r="W239" s="61" t="s">
        <v>850</v>
      </c>
      <c r="X239" s="61" t="s">
        <v>34</v>
      </c>
      <c r="Y239" s="61" t="s">
        <v>283</v>
      </c>
      <c r="Z239" s="61"/>
      <c r="AA239" s="61">
        <v>108</v>
      </c>
      <c r="AB239" s="61"/>
      <c r="AC239" s="64" t="s">
        <v>279</v>
      </c>
      <c r="AD239" s="64">
        <f t="shared" si="19"/>
        <v>734400</v>
      </c>
      <c r="AE239" s="61"/>
      <c r="AF239" s="61">
        <v>108</v>
      </c>
      <c r="AG239" s="61"/>
      <c r="AH239" s="61"/>
      <c r="AI239" s="61">
        <v>10</v>
      </c>
      <c r="AJ239" s="61">
        <v>40</v>
      </c>
      <c r="AK239" s="64">
        <f t="shared" si="20"/>
        <v>293760</v>
      </c>
      <c r="AL239" s="61">
        <f t="shared" si="21"/>
        <v>440640</v>
      </c>
      <c r="AM239" s="93" t="s">
        <v>853</v>
      </c>
      <c r="AN239" s="64">
        <f t="shared" si="22"/>
        <v>443340</v>
      </c>
      <c r="AO239" s="61"/>
      <c r="AP239" s="61"/>
      <c r="AQ239" s="64"/>
      <c r="AR239" s="61">
        <v>0.02</v>
      </c>
      <c r="AS239" s="61"/>
      <c r="AT239" s="64">
        <f t="shared" si="6"/>
        <v>0</v>
      </c>
      <c r="AU239" s="85" t="s">
        <v>284</v>
      </c>
      <c r="AV239" s="61" t="s">
        <v>234</v>
      </c>
      <c r="AW239" s="61" t="s">
        <v>28</v>
      </c>
      <c r="AX239" s="61" t="s">
        <v>35</v>
      </c>
      <c r="AY239" s="61" t="s">
        <v>35</v>
      </c>
      <c r="AZ239" s="61" t="s">
        <v>35</v>
      </c>
      <c r="BA239" s="61" t="s">
        <v>294</v>
      </c>
      <c r="BB239" s="61" t="s">
        <v>295</v>
      </c>
      <c r="BC239" s="61" t="s">
        <v>293</v>
      </c>
      <c r="BD239" s="61"/>
      <c r="BE239" s="65" t="s">
        <v>35</v>
      </c>
      <c r="BF239" s="61" t="s">
        <v>852</v>
      </c>
      <c r="BG239" s="61" t="s">
        <v>35</v>
      </c>
      <c r="BH239" s="61" t="s">
        <v>35</v>
      </c>
      <c r="BI239" s="61" t="s">
        <v>35</v>
      </c>
      <c r="BJ239" s="61"/>
      <c r="BK239" s="61"/>
      <c r="BL239" s="61"/>
      <c r="BM239" s="61"/>
      <c r="BN239" s="61" t="s">
        <v>35</v>
      </c>
      <c r="BO239" s="66"/>
      <c r="BP239" s="61"/>
      <c r="BQ239" s="61"/>
      <c r="BR239" s="61"/>
      <c r="BS239" s="67"/>
    </row>
    <row r="240" spans="2:71" ht="20.25">
      <c r="C240" s="106"/>
      <c r="D240" s="61"/>
      <c r="E240" s="61"/>
      <c r="F240" s="61"/>
      <c r="G240" s="61"/>
      <c r="H240" s="61"/>
      <c r="I240" s="85"/>
      <c r="J240" s="61"/>
      <c r="K240" s="61"/>
      <c r="L240" s="62"/>
      <c r="M240" s="63"/>
      <c r="N240" s="63">
        <v>18</v>
      </c>
      <c r="O240" s="63"/>
      <c r="P240" s="63"/>
      <c r="Q240" s="63"/>
      <c r="R240" s="62">
        <v>2</v>
      </c>
      <c r="S240" s="63">
        <f t="shared" si="18"/>
        <v>0</v>
      </c>
      <c r="T240" s="62" t="s">
        <v>34</v>
      </c>
      <c r="U240" s="63">
        <f t="shared" si="24"/>
        <v>1800</v>
      </c>
      <c r="V240" s="61"/>
      <c r="W240" s="61" t="s">
        <v>850</v>
      </c>
      <c r="X240" s="61" t="s">
        <v>34</v>
      </c>
      <c r="Y240" s="61" t="s">
        <v>283</v>
      </c>
      <c r="Z240" s="61"/>
      <c r="AA240" s="61">
        <v>72</v>
      </c>
      <c r="AB240" s="61"/>
      <c r="AC240" s="64" t="s">
        <v>279</v>
      </c>
      <c r="AD240" s="64">
        <f t="shared" si="19"/>
        <v>489600</v>
      </c>
      <c r="AE240" s="61"/>
      <c r="AF240" s="61">
        <v>72</v>
      </c>
      <c r="AG240" s="61"/>
      <c r="AH240" s="61"/>
      <c r="AI240" s="61">
        <v>10</v>
      </c>
      <c r="AJ240" s="61">
        <v>40</v>
      </c>
      <c r="AK240" s="64">
        <f t="shared" si="20"/>
        <v>195840</v>
      </c>
      <c r="AL240" s="61">
        <f t="shared" si="21"/>
        <v>293760</v>
      </c>
      <c r="AM240" s="93" t="s">
        <v>853</v>
      </c>
      <c r="AN240" s="64">
        <f t="shared" si="22"/>
        <v>295560</v>
      </c>
      <c r="AO240" s="61"/>
      <c r="AP240" s="61"/>
      <c r="AQ240" s="64"/>
      <c r="AR240" s="61">
        <v>0.02</v>
      </c>
      <c r="AS240" s="61"/>
      <c r="AT240" s="64">
        <f t="shared" si="6"/>
        <v>0</v>
      </c>
      <c r="AU240" s="85" t="s">
        <v>284</v>
      </c>
      <c r="AV240" s="61" t="s">
        <v>234</v>
      </c>
      <c r="AW240" s="61" t="s">
        <v>28</v>
      </c>
      <c r="AX240" s="61" t="s">
        <v>35</v>
      </c>
      <c r="AY240" s="61" t="s">
        <v>35</v>
      </c>
      <c r="AZ240" s="61" t="s">
        <v>35</v>
      </c>
      <c r="BA240" s="61" t="s">
        <v>294</v>
      </c>
      <c r="BB240" s="61" t="s">
        <v>295</v>
      </c>
      <c r="BC240" s="61" t="s">
        <v>293</v>
      </c>
      <c r="BD240" s="61"/>
      <c r="BE240" s="65" t="s">
        <v>35</v>
      </c>
      <c r="BF240" s="61" t="s">
        <v>852</v>
      </c>
      <c r="BG240" s="61" t="s">
        <v>35</v>
      </c>
      <c r="BH240" s="61" t="s">
        <v>35</v>
      </c>
      <c r="BI240" s="61" t="s">
        <v>35</v>
      </c>
      <c r="BJ240" s="61"/>
      <c r="BK240" s="61"/>
      <c r="BL240" s="61"/>
      <c r="BM240" s="61"/>
      <c r="BN240" s="61" t="s">
        <v>35</v>
      </c>
      <c r="BO240" s="66"/>
      <c r="BP240" s="61"/>
      <c r="BQ240" s="61"/>
      <c r="BR240" s="61"/>
      <c r="BS240" s="67"/>
    </row>
    <row r="241" spans="3:71" ht="20.25">
      <c r="C241" s="106"/>
      <c r="D241" s="61"/>
      <c r="E241" s="61"/>
      <c r="F241" s="61"/>
      <c r="G241" s="61"/>
      <c r="H241" s="61"/>
      <c r="I241" s="85"/>
      <c r="J241" s="61"/>
      <c r="K241" s="61"/>
      <c r="L241" s="62"/>
      <c r="M241" s="63"/>
      <c r="N241" s="63">
        <v>18</v>
      </c>
      <c r="O241" s="63"/>
      <c r="P241" s="63"/>
      <c r="Q241" s="63"/>
      <c r="R241" s="62">
        <v>2</v>
      </c>
      <c r="S241" s="63">
        <f t="shared" si="18"/>
        <v>0</v>
      </c>
      <c r="T241" s="62" t="s">
        <v>34</v>
      </c>
      <c r="U241" s="63">
        <f t="shared" si="24"/>
        <v>1800</v>
      </c>
      <c r="V241" s="61"/>
      <c r="W241" s="61" t="s">
        <v>850</v>
      </c>
      <c r="X241" s="61" t="s">
        <v>34</v>
      </c>
      <c r="Y241" s="61" t="s">
        <v>283</v>
      </c>
      <c r="Z241" s="61"/>
      <c r="AA241" s="61">
        <v>72</v>
      </c>
      <c r="AB241" s="61"/>
      <c r="AC241" s="64" t="s">
        <v>279</v>
      </c>
      <c r="AD241" s="64">
        <f t="shared" si="19"/>
        <v>489600</v>
      </c>
      <c r="AE241" s="61"/>
      <c r="AF241" s="61">
        <v>72</v>
      </c>
      <c r="AG241" s="61"/>
      <c r="AH241" s="61"/>
      <c r="AI241" s="61">
        <v>10</v>
      </c>
      <c r="AJ241" s="61">
        <v>40</v>
      </c>
      <c r="AK241" s="64">
        <f t="shared" si="20"/>
        <v>195840</v>
      </c>
      <c r="AL241" s="61">
        <f t="shared" si="21"/>
        <v>293760</v>
      </c>
      <c r="AM241" s="93" t="s">
        <v>853</v>
      </c>
      <c r="AN241" s="64">
        <f t="shared" si="22"/>
        <v>295560</v>
      </c>
      <c r="AO241" s="61"/>
      <c r="AP241" s="61"/>
      <c r="AQ241" s="64"/>
      <c r="AR241" s="61">
        <v>0.02</v>
      </c>
      <c r="AS241" s="61"/>
      <c r="AT241" s="64">
        <f t="shared" si="6"/>
        <v>0</v>
      </c>
      <c r="AU241" s="85" t="s">
        <v>284</v>
      </c>
      <c r="AV241" s="61" t="s">
        <v>234</v>
      </c>
      <c r="AW241" s="61" t="s">
        <v>28</v>
      </c>
      <c r="AX241" s="61" t="s">
        <v>35</v>
      </c>
      <c r="AY241" s="61" t="s">
        <v>35</v>
      </c>
      <c r="AZ241" s="61" t="s">
        <v>35</v>
      </c>
      <c r="BA241" s="61" t="s">
        <v>294</v>
      </c>
      <c r="BB241" s="61" t="s">
        <v>295</v>
      </c>
      <c r="BC241" s="61" t="s">
        <v>293</v>
      </c>
      <c r="BD241" s="61"/>
      <c r="BE241" s="65" t="s">
        <v>35</v>
      </c>
      <c r="BF241" s="61" t="s">
        <v>852</v>
      </c>
      <c r="BG241" s="61" t="s">
        <v>35</v>
      </c>
      <c r="BH241" s="61" t="s">
        <v>35</v>
      </c>
      <c r="BI241" s="61" t="s">
        <v>35</v>
      </c>
      <c r="BJ241" s="61"/>
      <c r="BK241" s="61"/>
      <c r="BL241" s="61"/>
      <c r="BM241" s="61"/>
      <c r="BN241" s="61" t="s">
        <v>35</v>
      </c>
      <c r="BO241" s="66"/>
      <c r="BP241" s="61"/>
      <c r="BQ241" s="61"/>
      <c r="BR241" s="61"/>
      <c r="BS241" s="67"/>
    </row>
    <row r="242" spans="3:71" ht="20.25">
      <c r="C242" s="107"/>
      <c r="D242" s="68"/>
      <c r="E242" s="68"/>
      <c r="F242" s="68"/>
      <c r="G242" s="68"/>
      <c r="H242" s="68"/>
      <c r="I242" s="86"/>
      <c r="J242" s="68"/>
      <c r="K242" s="68"/>
      <c r="L242" s="69"/>
      <c r="M242" s="70">
        <v>18736</v>
      </c>
      <c r="N242" s="70"/>
      <c r="O242" s="70"/>
      <c r="P242" s="70"/>
      <c r="Q242" s="70"/>
      <c r="R242" s="69">
        <v>1</v>
      </c>
      <c r="S242" s="70"/>
      <c r="T242" s="69">
        <v>100</v>
      </c>
      <c r="U242" s="70">
        <f t="shared" si="24"/>
        <v>1873600</v>
      </c>
      <c r="V242" s="68"/>
      <c r="W242" s="68"/>
      <c r="X242" s="68"/>
      <c r="Y242" s="68"/>
      <c r="Z242" s="68"/>
      <c r="AA242" s="68"/>
      <c r="AB242" s="68"/>
      <c r="AC242" s="71"/>
      <c r="AD242" s="71"/>
      <c r="AE242" s="68"/>
      <c r="AF242" s="68"/>
      <c r="AG242" s="68"/>
      <c r="AH242" s="68"/>
      <c r="AI242" s="68"/>
      <c r="AJ242" s="68"/>
      <c r="AK242" s="71"/>
      <c r="AL242" s="68"/>
      <c r="AM242" s="94"/>
      <c r="AN242" s="70">
        <v>1873600</v>
      </c>
      <c r="AO242" s="68"/>
      <c r="AP242" s="68"/>
      <c r="AQ242" s="71">
        <f t="shared" si="23"/>
        <v>1873600</v>
      </c>
      <c r="AR242" s="68">
        <v>0.05</v>
      </c>
      <c r="AS242" s="68"/>
      <c r="AT242" s="71">
        <f t="shared" si="6"/>
        <v>936.8</v>
      </c>
      <c r="AU242" s="86" t="s">
        <v>284</v>
      </c>
      <c r="AV242" s="68"/>
      <c r="AW242" s="68"/>
      <c r="AX242" s="68"/>
      <c r="AY242" s="68"/>
      <c r="AZ242" s="68"/>
      <c r="BA242" s="68"/>
      <c r="BB242" s="68"/>
      <c r="BC242" s="68"/>
      <c r="BD242" s="68"/>
      <c r="BE242" s="72"/>
      <c r="BF242" s="68"/>
      <c r="BG242" s="68"/>
      <c r="BH242" s="68"/>
      <c r="BI242" s="68"/>
      <c r="BJ242" s="68"/>
      <c r="BK242" s="68"/>
      <c r="BL242" s="68"/>
      <c r="BM242" s="68"/>
      <c r="BN242" s="68"/>
      <c r="BO242" s="73"/>
      <c r="BP242" s="68"/>
      <c r="BQ242" s="68"/>
      <c r="BR242" s="68"/>
      <c r="BS242" s="74"/>
    </row>
    <row r="243" spans="3:71" ht="21" customHeight="1">
      <c r="G243" s="108" t="s">
        <v>856</v>
      </c>
      <c r="M243" s="109">
        <f>SUM(M12:M242)</f>
        <v>2287359</v>
      </c>
      <c r="N243" s="79"/>
      <c r="O243" s="79"/>
      <c r="P243" s="79"/>
      <c r="Q243" s="79"/>
      <c r="R243" s="79"/>
      <c r="S243" s="79"/>
      <c r="T243" s="79"/>
      <c r="U243" s="109">
        <f>SUM(U12:U242)</f>
        <v>253875500</v>
      </c>
      <c r="AN243" s="116">
        <f>AN227+AN242</f>
        <v>253862000</v>
      </c>
      <c r="AO243" s="111"/>
      <c r="AP243" s="111"/>
      <c r="AQ243" s="109">
        <f>SUM(AQ227:AQ242)</f>
        <v>254683520</v>
      </c>
      <c r="AR243" s="111"/>
      <c r="AS243" s="111"/>
      <c r="AT243" s="109">
        <f>SUM(AT233:AT242)</f>
        <v>28600.2</v>
      </c>
    </row>
    <row r="245" spans="3:71">
      <c r="AN245" s="104"/>
    </row>
  </sheetData>
  <mergeCells count="72">
    <mergeCell ref="BO6:BR6"/>
    <mergeCell ref="AL7:AL10"/>
    <mergeCell ref="BO7:BO10"/>
    <mergeCell ref="BP7:BP10"/>
    <mergeCell ref="BQ7:BQ10"/>
    <mergeCell ref="BD9:BD10"/>
    <mergeCell ref="AY9:AY10"/>
    <mergeCell ref="AZ9:AZ10"/>
    <mergeCell ref="BA9:BA10"/>
    <mergeCell ref="BB9:BB10"/>
    <mergeCell ref="BC9:BC10"/>
    <mergeCell ref="AW9:AW10"/>
    <mergeCell ref="AX9:AX10"/>
    <mergeCell ref="AM7:AM10"/>
    <mergeCell ref="AT6:AT10"/>
    <mergeCell ref="AU6:BF6"/>
    <mergeCell ref="BR7:BR10"/>
    <mergeCell ref="G8:G10"/>
    <mergeCell ref="H8:H10"/>
    <mergeCell ref="J8:J10"/>
    <mergeCell ref="K8:K10"/>
    <mergeCell ref="L8:L10"/>
    <mergeCell ref="M8:M10"/>
    <mergeCell ref="N8:N10"/>
    <mergeCell ref="O8:O10"/>
    <mergeCell ref="P8:P10"/>
    <mergeCell ref="AV7:BD8"/>
    <mergeCell ref="BE7:BE10"/>
    <mergeCell ref="BF7:BF10"/>
    <mergeCell ref="AJ8:AJ10"/>
    <mergeCell ref="AK8:AK10"/>
    <mergeCell ref="AV9:AV10"/>
    <mergeCell ref="AE8:AE10"/>
    <mergeCell ref="AF8:AF10"/>
    <mergeCell ref="AG8:AG10"/>
    <mergeCell ref="AH8:AH10"/>
    <mergeCell ref="AA7:AA10"/>
    <mergeCell ref="AC7:AC10"/>
    <mergeCell ref="AD7:AD10"/>
    <mergeCell ref="AE7:AH7"/>
    <mergeCell ref="Q8:Q10"/>
    <mergeCell ref="W7:W10"/>
    <mergeCell ref="X7:X10"/>
    <mergeCell ref="Y7:Y10"/>
    <mergeCell ref="Z7:Z10"/>
    <mergeCell ref="R7:R10"/>
    <mergeCell ref="S7:S10"/>
    <mergeCell ref="T7:T10"/>
    <mergeCell ref="U7:U10"/>
    <mergeCell ref="V7:V10"/>
    <mergeCell ref="BS6:BS10"/>
    <mergeCell ref="D7:D10"/>
    <mergeCell ref="E7:E10"/>
    <mergeCell ref="F7:F10"/>
    <mergeCell ref="G7:H7"/>
    <mergeCell ref="I7:I10"/>
    <mergeCell ref="J7:L7"/>
    <mergeCell ref="AN6:AN10"/>
    <mergeCell ref="AO6:AO10"/>
    <mergeCell ref="AP6:AP10"/>
    <mergeCell ref="AQ6:AQ10"/>
    <mergeCell ref="AR6:AR10"/>
    <mergeCell ref="AS6:AS10"/>
    <mergeCell ref="AB7:AB10"/>
    <mergeCell ref="M7:Q7"/>
    <mergeCell ref="AI7:AI10"/>
    <mergeCell ref="O1:Q1"/>
    <mergeCell ref="D2:AM2"/>
    <mergeCell ref="D3:AM3"/>
    <mergeCell ref="D4:AM4"/>
    <mergeCell ref="D6:U6"/>
    <mergeCell ref="V6:AM6"/>
  </mergeCells>
  <printOptions horizontalCentered="1"/>
  <pageMargins left="0" right="0" top="0" bottom="0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"/>
  <sheetViews>
    <sheetView tabSelected="1" topLeftCell="C1" zoomScale="90" zoomScaleNormal="90" workbookViewId="0">
      <pane ySplit="1" topLeftCell="A2" activePane="bottomLeft" state="frozen"/>
      <selection pane="bottomLeft" activeCell="J1" sqref="J1:J1048576"/>
    </sheetView>
  </sheetViews>
  <sheetFormatPr defaultColWidth="8.85546875" defaultRowHeight="18"/>
  <cols>
    <col min="1" max="1" width="36.28515625" style="38" customWidth="1"/>
    <col min="2" max="2" width="10.28515625" style="37" customWidth="1"/>
    <col min="3" max="3" width="8" style="37" customWidth="1"/>
    <col min="4" max="4" width="10.7109375" style="37" customWidth="1"/>
    <col min="5" max="5" width="9.85546875" style="37" customWidth="1"/>
    <col min="6" max="6" width="9.5703125" style="37" customWidth="1"/>
    <col min="7" max="7" width="14.42578125" style="37" customWidth="1"/>
    <col min="8" max="8" width="15" style="37" customWidth="1"/>
    <col min="9" max="9" width="23.85546875" style="37" customWidth="1"/>
    <col min="10" max="10" width="25.85546875" style="37" customWidth="1"/>
    <col min="11" max="11" width="33.28515625" style="39" hidden="1" customWidth="1"/>
    <col min="12" max="12" width="24.5703125" style="37" customWidth="1"/>
    <col min="13" max="13" width="31.85546875" style="39" hidden="1" customWidth="1"/>
    <col min="14" max="14" width="18.28515625" style="37" hidden="1" customWidth="1"/>
    <col min="15" max="15" width="23.42578125" style="37" hidden="1" customWidth="1"/>
    <col min="16" max="16" width="15.85546875" style="37" hidden="1" customWidth="1"/>
    <col min="17" max="17" width="11" style="37" customWidth="1"/>
    <col min="18" max="18" width="14" style="39" hidden="1" customWidth="1"/>
    <col min="19" max="19" width="36.5703125" style="37" customWidth="1"/>
    <col min="20" max="21" width="8.85546875" style="37"/>
    <col min="22" max="22" width="12.42578125" style="37" bestFit="1" customWidth="1"/>
    <col min="23" max="23" width="16.5703125" style="37" bestFit="1" customWidth="1"/>
    <col min="24" max="24" width="8.7109375" style="37" bestFit="1" customWidth="1"/>
    <col min="25" max="16384" width="8.85546875" style="37"/>
  </cols>
  <sheetData>
    <row r="1" spans="1:19">
      <c r="A1" s="33" t="s">
        <v>29</v>
      </c>
      <c r="B1" s="33" t="s">
        <v>68</v>
      </c>
      <c r="C1" s="33" t="s">
        <v>85</v>
      </c>
      <c r="D1" s="33" t="s">
        <v>86</v>
      </c>
      <c r="E1" s="33" t="s">
        <v>87</v>
      </c>
      <c r="F1" s="33" t="s">
        <v>88</v>
      </c>
      <c r="G1" s="33" t="s">
        <v>56</v>
      </c>
      <c r="H1" s="33" t="s">
        <v>89</v>
      </c>
      <c r="I1" s="34" t="s">
        <v>90</v>
      </c>
      <c r="J1" s="33" t="s">
        <v>91</v>
      </c>
      <c r="K1" s="34" t="s">
        <v>92</v>
      </c>
      <c r="L1" s="33" t="s">
        <v>93</v>
      </c>
      <c r="M1" s="34" t="s">
        <v>94</v>
      </c>
      <c r="N1" s="33" t="s">
        <v>95</v>
      </c>
      <c r="O1" s="33" t="s">
        <v>96</v>
      </c>
      <c r="P1" s="33" t="s">
        <v>97</v>
      </c>
      <c r="Q1" s="33" t="s">
        <v>98</v>
      </c>
      <c r="R1" s="35" t="s">
        <v>99</v>
      </c>
      <c r="S1" s="36" t="s">
        <v>100</v>
      </c>
    </row>
    <row r="2" spans="1:19" ht="21">
      <c r="A2" s="85" t="s">
        <v>284</v>
      </c>
      <c r="B2" s="61" t="s">
        <v>234</v>
      </c>
      <c r="C2" s="61" t="s">
        <v>28</v>
      </c>
      <c r="D2" s="61" t="s">
        <v>294</v>
      </c>
      <c r="E2" s="61" t="s">
        <v>295</v>
      </c>
      <c r="F2" s="61" t="s">
        <v>293</v>
      </c>
      <c r="G2" s="37">
        <v>216</v>
      </c>
      <c r="H2" s="37">
        <v>1</v>
      </c>
      <c r="I2" s="109">
        <v>28925</v>
      </c>
      <c r="J2" s="75">
        <f>(I2*90)/100</f>
        <v>26032.5</v>
      </c>
      <c r="K2" s="76" t="s">
        <v>311</v>
      </c>
      <c r="L2" s="75">
        <f t="shared" ref="L2" si="0">I2-J2</f>
        <v>2892.5</v>
      </c>
      <c r="O2" s="75">
        <f>IF(N2&gt;=L2,0,IF(N2&lt;=0,0,IF(L2&gt;=N2,L2-N2)))</f>
        <v>0</v>
      </c>
      <c r="P2" s="75">
        <f>IF(L2&lt;=O2,L2,IF(L2&lt;&gt;O2,O2*0.25))</f>
        <v>0</v>
      </c>
      <c r="Q2" s="75">
        <f t="shared" ref="Q2" si="1">IF(P2=0,L2,IF(P2&gt;0,N2+P2))</f>
        <v>2892.5</v>
      </c>
      <c r="S2" s="117" t="s">
        <v>860</v>
      </c>
    </row>
  </sheetData>
  <sortState ref="A3:F4998">
    <sortCondition ref="A3:A4998"/>
  </sortState>
  <conditionalFormatting sqref="A1:A1048576">
    <cfRule type="duplicateValues" dxfId="1" priority="1"/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ภ.ด.ส.7</vt:lpstr>
      <vt:lpstr>ภ.ด.ส.6</vt:lpstr>
      <vt:lpstr>Sheet1</vt:lpstr>
      <vt:lpstr>ภ.ด.ส.6!Print_Area</vt:lpstr>
      <vt:lpstr>ภ.ด.ส.7!Print_Titles</vt:lpstr>
    </vt:vector>
  </TitlesOfParts>
  <Company>DLA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Non sa at</cp:lastModifiedBy>
  <cp:lastPrinted>2020-08-14T11:29:55Z</cp:lastPrinted>
  <dcterms:created xsi:type="dcterms:W3CDTF">2010-09-03T23:45:18Z</dcterms:created>
  <dcterms:modified xsi:type="dcterms:W3CDTF">2021-08-31T08:19:11Z</dcterms:modified>
</cp:coreProperties>
</file>